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koyashirasawa/local/working/concrew-base-article-production/articles/kensetsugyo-dekidaka-kanri/"/>
    </mc:Choice>
  </mc:AlternateContent>
  <xr:revisionPtr revIDLastSave="0" documentId="13_ncr:1_{C9CC8506-6EAB-974E-A0A7-0BD7C524A82F}" xr6:coauthVersionLast="47" xr6:coauthVersionMax="47" xr10:uidLastSave="{00000000-0000-0000-0000-000000000000}"/>
  <bookViews>
    <workbookView xWindow="0" yWindow="780" windowWidth="34200" windowHeight="21460" xr2:uid="{00000000-000D-0000-FFFF-FFFF00000000}"/>
  </bookViews>
  <sheets>
    <sheet name="管理一覧" sheetId="1" r:id="rId1"/>
    <sheet name="月次出来高" sheetId="2" r:id="rId2"/>
    <sheet name="原価・粗利" sheetId="3" r:id="rId3"/>
    <sheet name="設定" sheetId="4" r:id="rId4"/>
    <sheet name="使い方" sheetId="5" r:id="rId5"/>
  </sheets>
  <definedNames>
    <definedName name="_xlnm._FilterDatabase" localSheetId="2" hidden="1">原価・粗利!$A$5:$K$30</definedName>
    <definedName name="_xlnm._FilterDatabase" localSheetId="1" hidden="1">月次出来高!$A$5:$K$55</definedName>
    <definedName name="_xlnm._FilterDatabase" localSheetId="0" hidden="1">管理一覧!$A$4:$O$29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3" l="1"/>
  <c r="F30" i="3"/>
  <c r="E30" i="3"/>
  <c r="I30" i="3" s="1"/>
  <c r="J30" i="3" s="1"/>
  <c r="D30" i="3"/>
  <c r="C30" i="3"/>
  <c r="B30" i="3"/>
  <c r="G29" i="3"/>
  <c r="F29" i="3"/>
  <c r="E29" i="3"/>
  <c r="I29" i="3" s="1"/>
  <c r="J29" i="3" s="1"/>
  <c r="D29" i="3"/>
  <c r="C29" i="3"/>
  <c r="B29" i="3"/>
  <c r="G28" i="3"/>
  <c r="F28" i="3"/>
  <c r="E28" i="3"/>
  <c r="I28" i="3" s="1"/>
  <c r="J28" i="3" s="1"/>
  <c r="D28" i="3"/>
  <c r="C28" i="3"/>
  <c r="B28" i="3"/>
  <c r="G27" i="3"/>
  <c r="F27" i="3"/>
  <c r="E27" i="3"/>
  <c r="I27" i="3" s="1"/>
  <c r="J27" i="3" s="1"/>
  <c r="D27" i="3"/>
  <c r="C27" i="3"/>
  <c r="B27" i="3"/>
  <c r="G26" i="3"/>
  <c r="F26" i="3"/>
  <c r="E26" i="3"/>
  <c r="I26" i="3" s="1"/>
  <c r="J26" i="3" s="1"/>
  <c r="D26" i="3"/>
  <c r="C26" i="3"/>
  <c r="B26" i="3"/>
  <c r="G25" i="3"/>
  <c r="F25" i="3"/>
  <c r="E25" i="3"/>
  <c r="I25" i="3" s="1"/>
  <c r="J25" i="3" s="1"/>
  <c r="D25" i="3"/>
  <c r="C25" i="3"/>
  <c r="B25" i="3"/>
  <c r="G24" i="3"/>
  <c r="F24" i="3"/>
  <c r="E24" i="3"/>
  <c r="I24" i="3" s="1"/>
  <c r="J24" i="3" s="1"/>
  <c r="D24" i="3"/>
  <c r="C24" i="3"/>
  <c r="B24" i="3"/>
  <c r="G23" i="3"/>
  <c r="F23" i="3"/>
  <c r="E23" i="3"/>
  <c r="I23" i="3" s="1"/>
  <c r="J23" i="3" s="1"/>
  <c r="D23" i="3"/>
  <c r="C23" i="3"/>
  <c r="B23" i="3"/>
  <c r="G22" i="3"/>
  <c r="F22" i="3"/>
  <c r="E22" i="3"/>
  <c r="I22" i="3" s="1"/>
  <c r="J22" i="3" s="1"/>
  <c r="D22" i="3"/>
  <c r="C22" i="3"/>
  <c r="B22" i="3"/>
  <c r="G21" i="3"/>
  <c r="F21" i="3"/>
  <c r="E21" i="3"/>
  <c r="I21" i="3" s="1"/>
  <c r="J21" i="3" s="1"/>
  <c r="D21" i="3"/>
  <c r="C21" i="3"/>
  <c r="B21" i="3"/>
  <c r="G20" i="3"/>
  <c r="F20" i="3"/>
  <c r="E20" i="3"/>
  <c r="I20" i="3" s="1"/>
  <c r="J20" i="3" s="1"/>
  <c r="D20" i="3"/>
  <c r="C20" i="3"/>
  <c r="B20" i="3"/>
  <c r="G19" i="3"/>
  <c r="F19" i="3"/>
  <c r="E19" i="3"/>
  <c r="I19" i="3" s="1"/>
  <c r="J19" i="3" s="1"/>
  <c r="D19" i="3"/>
  <c r="C19" i="3"/>
  <c r="B19" i="3"/>
  <c r="G18" i="3"/>
  <c r="F18" i="3"/>
  <c r="E18" i="3"/>
  <c r="I18" i="3" s="1"/>
  <c r="J18" i="3" s="1"/>
  <c r="D18" i="3"/>
  <c r="C18" i="3"/>
  <c r="B18" i="3"/>
  <c r="G17" i="3"/>
  <c r="F17" i="3"/>
  <c r="E17" i="3"/>
  <c r="I17" i="3" s="1"/>
  <c r="J17" i="3" s="1"/>
  <c r="D17" i="3"/>
  <c r="C17" i="3"/>
  <c r="B17" i="3"/>
  <c r="G16" i="3"/>
  <c r="F16" i="3"/>
  <c r="E16" i="3"/>
  <c r="I16" i="3" s="1"/>
  <c r="J16" i="3" s="1"/>
  <c r="D16" i="3"/>
  <c r="C16" i="3"/>
  <c r="B16" i="3"/>
  <c r="G15" i="3"/>
  <c r="F15" i="3"/>
  <c r="E15" i="3"/>
  <c r="I15" i="3" s="1"/>
  <c r="J15" i="3" s="1"/>
  <c r="D15" i="3"/>
  <c r="C15" i="3"/>
  <c r="B15" i="3"/>
  <c r="G14" i="3"/>
  <c r="F14" i="3"/>
  <c r="E14" i="3"/>
  <c r="I14" i="3" s="1"/>
  <c r="J14" i="3" s="1"/>
  <c r="D14" i="3"/>
  <c r="C14" i="3"/>
  <c r="B14" i="3"/>
  <c r="G13" i="3"/>
  <c r="F13" i="3"/>
  <c r="E13" i="3"/>
  <c r="I13" i="3" s="1"/>
  <c r="J13" i="3" s="1"/>
  <c r="D13" i="3"/>
  <c r="C13" i="3"/>
  <c r="B13" i="3"/>
  <c r="G12" i="3"/>
  <c r="F12" i="3"/>
  <c r="E12" i="3"/>
  <c r="I12" i="3" s="1"/>
  <c r="J12" i="3" s="1"/>
  <c r="D12" i="3"/>
  <c r="C12" i="3"/>
  <c r="B12" i="3"/>
  <c r="G11" i="3"/>
  <c r="F11" i="3"/>
  <c r="E11" i="3"/>
  <c r="I11" i="3" s="1"/>
  <c r="J11" i="3" s="1"/>
  <c r="D11" i="3"/>
  <c r="C11" i="3"/>
  <c r="B11" i="3"/>
  <c r="G10" i="3"/>
  <c r="F10" i="3"/>
  <c r="E10" i="3"/>
  <c r="I10" i="3" s="1"/>
  <c r="J10" i="3" s="1"/>
  <c r="D10" i="3"/>
  <c r="C10" i="3"/>
  <c r="B10" i="3"/>
  <c r="G9" i="3"/>
  <c r="F9" i="3"/>
  <c r="E9" i="3"/>
  <c r="I9" i="3" s="1"/>
  <c r="J9" i="3" s="1"/>
  <c r="D9" i="3"/>
  <c r="C9" i="3"/>
  <c r="B9" i="3"/>
  <c r="C8" i="3"/>
  <c r="B8" i="3"/>
  <c r="C7" i="3"/>
  <c r="B7" i="3"/>
  <c r="C6" i="3"/>
  <c r="B6" i="3"/>
  <c r="E55" i="2"/>
  <c r="C55" i="2"/>
  <c r="E54" i="2"/>
  <c r="C54" i="2"/>
  <c r="E53" i="2"/>
  <c r="C53" i="2"/>
  <c r="E52" i="2"/>
  <c r="C52" i="2"/>
  <c r="E51" i="2"/>
  <c r="C51" i="2"/>
  <c r="E50" i="2"/>
  <c r="C50" i="2"/>
  <c r="E49" i="2"/>
  <c r="C49" i="2"/>
  <c r="E48" i="2"/>
  <c r="C48" i="2"/>
  <c r="E47" i="2"/>
  <c r="C47" i="2"/>
  <c r="E46" i="2"/>
  <c r="C46" i="2"/>
  <c r="E45" i="2"/>
  <c r="C45" i="2"/>
  <c r="E44" i="2"/>
  <c r="C44" i="2"/>
  <c r="E43" i="2"/>
  <c r="C43" i="2"/>
  <c r="E42" i="2"/>
  <c r="C42" i="2"/>
  <c r="E41" i="2"/>
  <c r="C41" i="2"/>
  <c r="E40" i="2"/>
  <c r="C40" i="2"/>
  <c r="E39" i="2"/>
  <c r="C39" i="2"/>
  <c r="E38" i="2"/>
  <c r="C38" i="2"/>
  <c r="E37" i="2"/>
  <c r="C37" i="2"/>
  <c r="E36" i="2"/>
  <c r="C36" i="2"/>
  <c r="E35" i="2"/>
  <c r="C35" i="2"/>
  <c r="E34" i="2"/>
  <c r="C34" i="2"/>
  <c r="E33" i="2"/>
  <c r="C33" i="2"/>
  <c r="E32" i="2"/>
  <c r="C32" i="2"/>
  <c r="E31" i="2"/>
  <c r="C31" i="2"/>
  <c r="E30" i="2"/>
  <c r="C30" i="2"/>
  <c r="E29" i="2"/>
  <c r="C29" i="2"/>
  <c r="E28" i="2"/>
  <c r="C28" i="2"/>
  <c r="E27" i="2"/>
  <c r="C27" i="2"/>
  <c r="E26" i="2"/>
  <c r="C26" i="2"/>
  <c r="E25" i="2"/>
  <c r="C25" i="2"/>
  <c r="E24" i="2"/>
  <c r="C24" i="2"/>
  <c r="E23" i="2"/>
  <c r="C23" i="2"/>
  <c r="E22" i="2"/>
  <c r="C22" i="2"/>
  <c r="E21" i="2"/>
  <c r="C21" i="2"/>
  <c r="E20" i="2"/>
  <c r="C20" i="2"/>
  <c r="E19" i="2"/>
  <c r="C19" i="2"/>
  <c r="E18" i="2"/>
  <c r="C18" i="2"/>
  <c r="E17" i="2"/>
  <c r="C17" i="2"/>
  <c r="E16" i="2"/>
  <c r="C16" i="2"/>
  <c r="E15" i="2"/>
  <c r="C15" i="2"/>
  <c r="E14" i="2"/>
  <c r="C14" i="2"/>
  <c r="E13" i="2"/>
  <c r="C13" i="2"/>
  <c r="E12" i="2"/>
  <c r="C12" i="2"/>
  <c r="E11" i="2"/>
  <c r="C11" i="2"/>
  <c r="E10" i="2"/>
  <c r="C10" i="2"/>
  <c r="E9" i="2"/>
  <c r="C9" i="2"/>
  <c r="E8" i="2"/>
  <c r="C8" i="2"/>
  <c r="E7" i="2"/>
  <c r="C7" i="2"/>
  <c r="E6" i="2"/>
  <c r="C6" i="2"/>
  <c r="I29" i="1"/>
  <c r="K29" i="1" s="1"/>
  <c r="G29" i="1"/>
  <c r="H29" i="1" s="1"/>
  <c r="I28" i="1"/>
  <c r="K28" i="1" s="1"/>
  <c r="G28" i="1"/>
  <c r="H28" i="1" s="1"/>
  <c r="I27" i="1"/>
  <c r="K27" i="1" s="1"/>
  <c r="G27" i="1"/>
  <c r="H27" i="1" s="1"/>
  <c r="J27" i="1" s="1"/>
  <c r="I26" i="1"/>
  <c r="K26" i="1" s="1"/>
  <c r="G26" i="1"/>
  <c r="H26" i="1" s="1"/>
  <c r="J26" i="1" s="1"/>
  <c r="I25" i="1"/>
  <c r="K25" i="1" s="1"/>
  <c r="G25" i="1"/>
  <c r="H25" i="1" s="1"/>
  <c r="I24" i="1"/>
  <c r="K24" i="1" s="1"/>
  <c r="G24" i="1"/>
  <c r="H24" i="1" s="1"/>
  <c r="I23" i="1"/>
  <c r="K23" i="1" s="1"/>
  <c r="G23" i="1"/>
  <c r="H23" i="1" s="1"/>
  <c r="I22" i="1"/>
  <c r="K22" i="1" s="1"/>
  <c r="G22" i="1"/>
  <c r="H22" i="1" s="1"/>
  <c r="J22" i="1" s="1"/>
  <c r="I21" i="1"/>
  <c r="K21" i="1" s="1"/>
  <c r="G21" i="1"/>
  <c r="H21" i="1" s="1"/>
  <c r="J21" i="1" s="1"/>
  <c r="I20" i="1"/>
  <c r="K20" i="1" s="1"/>
  <c r="G20" i="1"/>
  <c r="H20" i="1" s="1"/>
  <c r="J20" i="1" s="1"/>
  <c r="I19" i="1"/>
  <c r="K19" i="1" s="1"/>
  <c r="G19" i="1"/>
  <c r="H19" i="1" s="1"/>
  <c r="I18" i="1"/>
  <c r="K18" i="1" s="1"/>
  <c r="G18" i="1"/>
  <c r="H18" i="1" s="1"/>
  <c r="I17" i="1"/>
  <c r="K17" i="1" s="1"/>
  <c r="G17" i="1"/>
  <c r="H17" i="1" s="1"/>
  <c r="J17" i="1" s="1"/>
  <c r="I16" i="1"/>
  <c r="K16" i="1" s="1"/>
  <c r="G16" i="1"/>
  <c r="H16" i="1" s="1"/>
  <c r="J16" i="1" s="1"/>
  <c r="I15" i="1"/>
  <c r="K15" i="1" s="1"/>
  <c r="G15" i="1"/>
  <c r="H15" i="1" s="1"/>
  <c r="J15" i="1" s="1"/>
  <c r="I14" i="1"/>
  <c r="K14" i="1" s="1"/>
  <c r="G14" i="1"/>
  <c r="H14" i="1" s="1"/>
  <c r="I13" i="1"/>
  <c r="K13" i="1" s="1"/>
  <c r="G13" i="1"/>
  <c r="H13" i="1" s="1"/>
  <c r="I12" i="1"/>
  <c r="K12" i="1" s="1"/>
  <c r="G12" i="1"/>
  <c r="H12" i="1" s="1"/>
  <c r="J12" i="1" s="1"/>
  <c r="I11" i="1"/>
  <c r="K11" i="1" s="1"/>
  <c r="G11" i="1"/>
  <c r="H11" i="1" s="1"/>
  <c r="J11" i="1" s="1"/>
  <c r="I10" i="1"/>
  <c r="K10" i="1" s="1"/>
  <c r="G10" i="1"/>
  <c r="H10" i="1" s="1"/>
  <c r="J10" i="1" s="1"/>
  <c r="I9" i="1"/>
  <c r="K9" i="1" s="1"/>
  <c r="G9" i="1"/>
  <c r="H9" i="1" s="1"/>
  <c r="I8" i="1"/>
  <c r="K8" i="1" s="1"/>
  <c r="G8" i="1"/>
  <c r="H8" i="1" s="1"/>
  <c r="I7" i="1"/>
  <c r="K7" i="1" s="1"/>
  <c r="G7" i="1"/>
  <c r="D8" i="3" s="1"/>
  <c r="I6" i="1"/>
  <c r="K6" i="1" s="1"/>
  <c r="G6" i="1"/>
  <c r="H6" i="1" s="1"/>
  <c r="I5" i="1"/>
  <c r="K5" i="1" s="1"/>
  <c r="G5" i="1"/>
  <c r="H5" i="1" s="1"/>
  <c r="J19" i="1" l="1"/>
  <c r="J24" i="1"/>
  <c r="J29" i="1"/>
  <c r="J9" i="1"/>
  <c r="J14" i="1"/>
  <c r="J25" i="1"/>
  <c r="J8" i="1"/>
  <c r="J13" i="1"/>
  <c r="J18" i="1"/>
  <c r="J23" i="1"/>
  <c r="J28" i="1"/>
  <c r="J5" i="1"/>
  <c r="G6" i="3" s="1"/>
  <c r="E6" i="3"/>
  <c r="I6" i="3" s="1"/>
  <c r="J6" i="3" s="1"/>
  <c r="J6" i="1"/>
  <c r="G7" i="3" s="1"/>
  <c r="E7" i="3"/>
  <c r="I7" i="3" s="1"/>
  <c r="J7" i="3" s="1"/>
  <c r="D7" i="3"/>
  <c r="F8" i="3"/>
  <c r="D6" i="3"/>
  <c r="F7" i="3"/>
  <c r="F6" i="3"/>
  <c r="H7" i="1"/>
  <c r="E8" i="3" l="1"/>
  <c r="I8" i="3" s="1"/>
  <c r="J8" i="3" s="1"/>
  <c r="J7" i="1"/>
  <c r="G8" i="3" s="1"/>
</calcChain>
</file>

<file path=xl/sharedStrings.xml><?xml version="1.0" encoding="utf-8"?>
<sst xmlns="http://schemas.openxmlformats.org/spreadsheetml/2006/main" count="149" uniqueCount="110">
  <si>
    <t>建設業の出来高・未請求残 管理一覧</t>
  </si>
  <si>
    <t>青色の列は月次出来高シートから自動計算します。累計出来高率は工事番号ごとの最新確認日（同日なら最後の記録）を反映します。未請求残は出来高相当額との差額を示す社内確認用で、請求可能額や会計上の売上を判定するものではありません。</t>
  </si>
  <si>
    <t>工事番号</t>
  </si>
  <si>
    <t>工事名</t>
  </si>
  <si>
    <t>請求先</t>
  </si>
  <si>
    <t>契約金額
（税抜）</t>
  </si>
  <si>
    <t>請求方式</t>
  </si>
  <si>
    <t>請求時期・条件
（契約の記載を転記）</t>
  </si>
  <si>
    <t>今回までの
累計出来高率</t>
  </si>
  <si>
    <t>出来高相当額
（社内確認用）</t>
  </si>
  <si>
    <t>請求済累計
（税抜）</t>
  </si>
  <si>
    <t>未請求残
（出来高相当額－請求済）</t>
  </si>
  <si>
    <t>完成までの
契約残</t>
  </si>
  <si>
    <t>次回請求
予定日</t>
  </si>
  <si>
    <t>状態</t>
  </si>
  <si>
    <t>確認者</t>
  </si>
  <si>
    <t>根拠・メモ</t>
  </si>
  <si>
    <t>K-026</t>
  </si>
  <si>
    <t>駅前テナント内装改修</t>
  </si>
  <si>
    <t>株式会社まちづくり</t>
  </si>
  <si>
    <t>出来高払</t>
  </si>
  <si>
    <t>月末締め・出来高確認後</t>
  </si>
  <si>
    <t>請求済み</t>
  </si>
  <si>
    <t>山田</t>
  </si>
  <si>
    <t>サンプル。根拠は月次出来高の記録を参照</t>
  </si>
  <si>
    <t>K-027</t>
  </si>
  <si>
    <t>集合住宅 外壁補修</t>
  </si>
  <si>
    <t>青空管理株式会社</t>
  </si>
  <si>
    <t>契約書の請求条件を確認</t>
  </si>
  <si>
    <t>確認待ち</t>
  </si>
  <si>
    <t>佐藤</t>
  </si>
  <si>
    <t>サンプル。今回分の確認記録を添付予定</t>
  </si>
  <si>
    <t>K-028</t>
  </si>
  <si>
    <t>店舗給排水改修</t>
  </si>
  <si>
    <t>有限会社桜商会</t>
  </si>
  <si>
    <t>完成払</t>
  </si>
  <si>
    <t>引渡し・検査後</t>
  </si>
  <si>
    <t>請求予定</t>
  </si>
  <si>
    <t>高橋</t>
  </si>
  <si>
    <t>サンプル。完成確認の書類を確認</t>
  </si>
  <si>
    <t>月次の出来高・請求記録</t>
  </si>
  <si>
    <t>1回の出来高確認・請求を1行に記録します。請求額は請求書を発行した後に入力してください。出来高率・請求額は、契約や相手方との確認記録に基づいて更新します。</t>
  </si>
  <si>
    <t>記録日</t>
  </si>
  <si>
    <t>工事名（自動）</t>
  </si>
  <si>
    <t>出来高相当額
（自動・税抜）</t>
  </si>
  <si>
    <t>今回請求額
（税抜）</t>
  </si>
  <si>
    <t>請求書番号</t>
  </si>
  <si>
    <t>請求日</t>
  </si>
  <si>
    <t>入金予定日</t>
  </si>
  <si>
    <t>出来高の根拠・確認記録</t>
  </si>
  <si>
    <t>K-026-01</t>
  </si>
  <si>
    <t>サンプル：出来高確認書の保存先を記録</t>
  </si>
  <si>
    <t>K-026-02</t>
  </si>
  <si>
    <t>サンプル：前回との差分を確認</t>
  </si>
  <si>
    <t>サンプル：請求条件・根拠を確認中</t>
  </si>
  <si>
    <t>サンプル：引渡し・検査確認待ち</t>
  </si>
  <si>
    <t>原価・粗利（社内用）</t>
  </si>
  <si>
    <t>出来高相当額と原価累計を比べる社内用の見える化です。会計上の売上・原価認識や決算処理を示す帳票ではありません。判断は顧問税理士・会計士に確認してください。</t>
  </si>
  <si>
    <t>累計出来高率</t>
  </si>
  <si>
    <t>出来高相当額</t>
  </si>
  <si>
    <t>請求済累計</t>
  </si>
  <si>
    <t>未請求残</t>
  </si>
  <si>
    <t>原価累計
（入力）</t>
  </si>
  <si>
    <t>出来高相当粗利</t>
  </si>
  <si>
    <t>粗利率</t>
  </si>
  <si>
    <t>確認メモ</t>
  </si>
  <si>
    <t>サンプル：原価は材料・労務・外注等の社内集計</t>
  </si>
  <si>
    <t>サンプル：出来高との開きは要確認</t>
  </si>
  <si>
    <t>サンプル：最終原価の確定前</t>
  </si>
  <si>
    <t>建設業 出来高・未請求残管理テンプレート｜設定</t>
  </si>
  <si>
    <t>黄色のセルだけを自社の運用に合わせて変更してください。サンプルの数字・会社名・工事名は架空です。</t>
  </si>
  <si>
    <t>項目</t>
  </si>
  <si>
    <t>設定値</t>
  </si>
  <si>
    <t>使い方</t>
  </si>
  <si>
    <t>選択肢（編集可）</t>
  </si>
  <si>
    <t>注意</t>
  </si>
  <si>
    <t>会社名</t>
  </si>
  <si>
    <t>株式会社サンプル建設</t>
  </si>
  <si>
    <t>帳票内に表示する場合の控え</t>
  </si>
  <si>
    <t>提出書類の会社名は別途確認</t>
  </si>
  <si>
    <t>集計の基準</t>
  </si>
  <si>
    <t>税抜</t>
  </si>
  <si>
    <t>本テンプレートの金額列は税抜で統一</t>
  </si>
  <si>
    <t>税抜 / 税込</t>
  </si>
  <si>
    <t>請求書・会計帳簿と混ぜない</t>
  </si>
  <si>
    <t>出来高の根拠</t>
  </si>
  <si>
    <t>契約・確認記録</t>
  </si>
  <si>
    <t>工事ごとに根拠の保存先をメモ</t>
  </si>
  <si>
    <t>実測・検査・承認の要否は契約による</t>
  </si>
  <si>
    <t>管理一覧の選択肢</t>
  </si>
  <si>
    <t>契約書・注文書の定めを優先</t>
  </si>
  <si>
    <t>前金＋出来高</t>
  </si>
  <si>
    <t>月末に確認したい行</t>
  </si>
  <si>
    <t>請求予定日・根拠を確認</t>
  </si>
  <si>
    <t>月次出来高へ請求日と額を記録</t>
  </si>
  <si>
    <t>完了</t>
  </si>
  <si>
    <t>最終請求・入金は別の入金管理表で照合</t>
  </si>
  <si>
    <t>使い方｜出来高・未請求残を月末に確認する</t>
  </si>
  <si>
    <t>このテンプレートは、工事別の進捗・請求済額・社内確認用の未請求残を見える化するためのものです。契約上の請求権、検査、税務・会計処理は扱いません。</t>
  </si>
  <si>
    <t>1. 先に契約条件を確認する</t>
  </si>
  <si>
    <t>工事ごとに、請求方式、出来高・出来形の確認方法、締め日、請求時期、保留金や前払金の有無を契約書・注文書等で確認します。表の数字だけで請求可否を判断しません。</t>
  </si>
  <si>
    <t>2. 管理一覧へ工事を1行で登録する</t>
  </si>
  <si>
    <t>工事番号、契約金額（税抜）、請求方式、契約に記載された請求時期・条件を入力します。工事番号は見積・請求書・工事台帳で同じものを使います。</t>
  </si>
  <si>
    <t>3. 出来高確認・請求の都度、月次出来高へ記録する</t>
  </si>
  <si>
    <t>今回までの累計出来高率、根拠・確認記録、請求書番号、請求日、請求額（税抜）を1行に入力します。管理一覧の累計出来高率は、工事番号ごとの最新確認日（同日なら最後の記録）を自動で反映します。請求額を入れ、請求日が入った行だけが管理一覧の請求済累計に反映されます。</t>
  </si>
  <si>
    <t>4. 月末は「未請求残」と「確認待ち」だけを見る</t>
  </si>
  <si>
    <t>未請求残は『出来高相当額－請求済累計』です。請求できる金額の確定ではなく、契約条件・承認・請求書の発行状況を確認するための差額です。</t>
  </si>
  <si>
    <t>5. 原価・粗利は社内判断用に分ける</t>
  </si>
  <si>
    <t>原価累計を入力して、出来高相当額との差を見ます。会計上の売上計上や決算の判断は、契約内容や会計方針によるため、税理士・会計士へ確認してください。</t>
  </si>
  <si>
    <t>【免責事項】本フォーマットは、ユーザー様の自己責任においてご利用ください。内容の正確性について当社は保証するものではございません。万一、本フォーマットの使用により損害やトラブルが発生した場合も、当社は一切の責任を負いかね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</si>
</sst>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Yu Gothic"/>
      <charset val="128"/>
    </font>
    <font>
      <sz val="10"/>
      <color rgb="FF2F0C86"/>
      <name val="Yu Gothic"/>
      <charset val="128"/>
    </font>
    <font>
      <b/>
      <sz val="10"/>
      <color rgb="FFFFFFFF"/>
      <name val="Yu Gothic"/>
      <charset val="128"/>
    </font>
    <font>
      <sz val="10"/>
      <name val="Yu Gothic"/>
      <charset val="128"/>
    </font>
    <font>
      <b/>
      <sz val="12"/>
      <color rgb="FF2F0C86"/>
      <name val="Yu Gothic"/>
      <charset val="128"/>
    </font>
    <font>
      <sz val="10"/>
      <color rgb="FF333333"/>
      <name val="Yu Gothic"/>
      <charset val="128"/>
    </font>
  </fonts>
  <fills count="10">
    <fill>
      <patternFill patternType="none"/>
    </fill>
    <fill>
      <patternFill patternType="gray125"/>
    </fill>
    <fill>
      <patternFill patternType="solid">
        <fgColor rgb="FF540FE9"/>
      </patternFill>
    </fill>
    <fill>
      <patternFill patternType="solid">
        <fgColor rgb="FFF6F3FC"/>
      </patternFill>
    </fill>
    <fill>
      <patternFill patternType="solid">
        <fgColor rgb="FF2F0C86"/>
      </patternFill>
    </fill>
    <fill>
      <patternFill patternType="solid">
        <fgColor rgb="FFFFF9E3"/>
      </patternFill>
    </fill>
    <fill>
      <patternFill patternType="solid">
        <fgColor rgb="FFEAF4FF"/>
      </patternFill>
    </fill>
    <fill>
      <patternFill patternType="solid">
        <fgColor rgb="FFFFFFFF"/>
      </patternFill>
    </fill>
    <fill>
      <patternFill patternType="solid">
        <fgColor rgb="FFEDE7FB"/>
      </patternFill>
    </fill>
    <fill>
      <patternFill patternType="solid">
        <fgColor rgb="FFFDE9E7"/>
      </patternFill>
    </fill>
  </fills>
  <borders count="2">
    <border>
      <left/>
      <right/>
      <top/>
      <bottom/>
      <diagonal/>
    </border>
    <border>
      <left style="thin">
        <color rgb="FFDCD5EC"/>
      </left>
      <right style="thin">
        <color rgb="FFDCD5EC"/>
      </right>
      <top style="thin">
        <color rgb="FFDCD5EC"/>
      </top>
      <bottom style="thin">
        <color rgb="FFDCD5E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3" fontId="4" fillId="5" borderId="1" xfId="0" applyNumberFormat="1" applyFont="1" applyFill="1" applyBorder="1" applyAlignment="1">
      <alignment vertical="center" wrapText="1"/>
    </xf>
    <xf numFmtId="9" fontId="4" fillId="6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9" fontId="4" fillId="5" borderId="1" xfId="0" applyNumberFormat="1" applyFont="1" applyFill="1" applyBorder="1" applyAlignment="1">
      <alignment vertical="center" wrapText="1"/>
    </xf>
    <xf numFmtId="165" fontId="4" fillId="6" borderId="1" xfId="0" applyNumberFormat="1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5" fillId="8" borderId="0" xfId="0" applyFont="1" applyFill="1" applyAlignment="1">
      <alignment vertical="center"/>
    </xf>
    <xf numFmtId="0" fontId="6" fillId="0" borderId="0" xfId="0" applyFont="1" applyAlignment="1">
      <alignment vertical="top" wrapText="1"/>
    </xf>
    <xf numFmtId="0" fontId="6" fillId="9" borderId="0" xfId="0" applyFont="1" applyFill="1" applyAlignment="1">
      <alignment vertical="center" wrapText="1"/>
    </xf>
  </cellXfs>
  <cellStyles count="1">
    <cellStyle name="Normal" xfId="0" builtinId="0"/>
  </cellStyles>
  <dxfs count="3">
    <dxf>
      <fill>
        <patternFill patternType="solid">
          <fgColor rgb="FFFDE9E7"/>
        </patternFill>
      </fill>
    </dxf>
    <dxf>
      <fill>
        <patternFill patternType="solid">
          <fgColor rgb="FFFFE699"/>
        </patternFill>
      </fill>
    </dxf>
    <dxf>
      <fill>
        <patternFill patternType="solid">
          <fgColor rgb="FFFDE9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showGridLines="0" tabSelected="1" workbookViewId="0">
      <pane ySplit="4" topLeftCell="A5" activePane="bottomLeft" state="frozen"/>
      <selection pane="bottomLeft" sqref="A1:O1"/>
    </sheetView>
  </sheetViews>
  <sheetFormatPr baseColWidth="10" defaultColWidth="8.83203125" defaultRowHeight="15" x14ac:dyDescent="0.2"/>
  <cols>
    <col min="1" max="1" width="14" customWidth="1"/>
    <col min="2" max="2" width="28" customWidth="1"/>
    <col min="3" max="3" width="25" customWidth="1"/>
    <col min="4" max="4" width="15" customWidth="1"/>
    <col min="5" max="5" width="14" customWidth="1"/>
    <col min="6" max="6" width="28" customWidth="1"/>
    <col min="7" max="7" width="13" customWidth="1"/>
    <col min="8" max="8" width="16" customWidth="1"/>
    <col min="9" max="9" width="15" customWidth="1"/>
    <col min="10" max="10" width="19" customWidth="1"/>
    <col min="11" max="11" width="15" customWidth="1"/>
    <col min="12" max="12" width="14" customWidth="1"/>
    <col min="13" max="14" width="12" customWidth="1"/>
    <col min="15" max="15" width="32" customWidth="1"/>
  </cols>
  <sheetData>
    <row r="1" spans="1:15" ht="31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34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4" spans="1:15" ht="32" customHeight="1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</row>
    <row r="5" spans="1:15" ht="28" customHeight="1" x14ac:dyDescent="0.2">
      <c r="A5" s="2" t="s">
        <v>17</v>
      </c>
      <c r="B5" s="2" t="s">
        <v>18</v>
      </c>
      <c r="C5" s="2" t="s">
        <v>19</v>
      </c>
      <c r="D5" s="3">
        <v>6000000</v>
      </c>
      <c r="E5" s="2" t="s">
        <v>20</v>
      </c>
      <c r="F5" s="2" t="s">
        <v>21</v>
      </c>
      <c r="G5" s="4">
        <f>IF(A5="","",IFERROR(LOOKUP(2,1/((月次出来高!$B$6:$B$55=A5)*(月次出来高!$A$6:$A$55=SUMPRODUCT(MAX((月次出来高!$B$6:$B$55=A5)*月次出来高!$A$6:$A$55)))),月次出来高!$D$6:$D$55),""))</f>
        <v>0.7</v>
      </c>
      <c r="H5" s="5">
        <f t="shared" ref="H5:H29" si="0">IF(OR(D5="",G5=""),"",ROUND(D5*G5,0))</f>
        <v>4200000</v>
      </c>
      <c r="I5" s="5">
        <f>IF(A5="","",SUMIFS(月次出来高!$F$6:$F$55,月次出来高!$B$6:$B$55,A5,月次出来高!$H$6:$H$55,"&lt;&gt;"))</f>
        <v>4200000</v>
      </c>
      <c r="J5" s="5">
        <f t="shared" ref="J5:J29" si="1">IF(OR(H5="",I5=""),"",H5-I5)</f>
        <v>0</v>
      </c>
      <c r="K5" s="5">
        <f t="shared" ref="K5:K29" si="2">IF(OR(D5="",I5=""),"",D5-I5)</f>
        <v>1800000</v>
      </c>
      <c r="L5" s="6">
        <v>46295</v>
      </c>
      <c r="M5" s="2" t="s">
        <v>22</v>
      </c>
      <c r="N5" s="2" t="s">
        <v>23</v>
      </c>
      <c r="O5" s="2" t="s">
        <v>24</v>
      </c>
    </row>
    <row r="6" spans="1:15" ht="28" customHeight="1" x14ac:dyDescent="0.2">
      <c r="A6" s="2" t="s">
        <v>25</v>
      </c>
      <c r="B6" s="2" t="s">
        <v>26</v>
      </c>
      <c r="C6" s="2" t="s">
        <v>27</v>
      </c>
      <c r="D6" s="3">
        <v>3200000</v>
      </c>
      <c r="E6" s="2" t="s">
        <v>20</v>
      </c>
      <c r="F6" s="2" t="s">
        <v>28</v>
      </c>
      <c r="G6" s="4">
        <f>IF(A6="","",IFERROR(LOOKUP(2,1/((月次出来高!$B$6:$B$55=A6)*(月次出来高!$A$6:$A$55=SUMPRODUCT(MAX((月次出来高!$B$6:$B$55=A6)*月次出来高!$A$6:$A$55)))),月次出来高!$D$6:$D$55),""))</f>
        <v>0.6</v>
      </c>
      <c r="H6" s="5">
        <f t="shared" si="0"/>
        <v>1920000</v>
      </c>
      <c r="I6" s="5">
        <f>IF(A6="","",SUMIFS(月次出来高!$F$6:$F$55,月次出来高!$B$6:$B$55,A6,月次出来高!$H$6:$H$55,"&lt;&gt;"))</f>
        <v>0</v>
      </c>
      <c r="J6" s="5">
        <f t="shared" si="1"/>
        <v>1920000</v>
      </c>
      <c r="K6" s="5">
        <f t="shared" si="2"/>
        <v>3200000</v>
      </c>
      <c r="L6" s="6">
        <v>46265</v>
      </c>
      <c r="M6" s="2" t="s">
        <v>29</v>
      </c>
      <c r="N6" s="2" t="s">
        <v>30</v>
      </c>
      <c r="O6" s="2" t="s">
        <v>31</v>
      </c>
    </row>
    <row r="7" spans="1:15" ht="28" customHeight="1" x14ac:dyDescent="0.2">
      <c r="A7" s="2" t="s">
        <v>32</v>
      </c>
      <c r="B7" s="2" t="s">
        <v>33</v>
      </c>
      <c r="C7" s="2" t="s">
        <v>34</v>
      </c>
      <c r="D7" s="3">
        <v>4500000</v>
      </c>
      <c r="E7" s="2" t="s">
        <v>35</v>
      </c>
      <c r="F7" s="2" t="s">
        <v>36</v>
      </c>
      <c r="G7" s="4">
        <f>IF(A7="","",IFERROR(LOOKUP(2,1/((月次出来高!$B$6:$B$55=A7)*(月次出来高!$A$6:$A$55=SUMPRODUCT(MAX((月次出来高!$B$6:$B$55=A7)*月次出来高!$A$6:$A$55)))),月次出来高!$D$6:$D$55),""))</f>
        <v>1</v>
      </c>
      <c r="H7" s="5">
        <f t="shared" si="0"/>
        <v>4500000</v>
      </c>
      <c r="I7" s="5">
        <f>IF(A7="","",SUMIFS(月次出来高!$F$6:$F$55,月次出来高!$B$6:$B$55,A7,月次出来高!$H$6:$H$55,"&lt;&gt;"))</f>
        <v>0</v>
      </c>
      <c r="J7" s="5">
        <f t="shared" si="1"/>
        <v>4500000</v>
      </c>
      <c r="K7" s="5">
        <f t="shared" si="2"/>
        <v>4500000</v>
      </c>
      <c r="L7" s="6">
        <v>46275</v>
      </c>
      <c r="M7" s="2" t="s">
        <v>37</v>
      </c>
      <c r="N7" s="2" t="s">
        <v>38</v>
      </c>
      <c r="O7" s="2" t="s">
        <v>39</v>
      </c>
    </row>
    <row r="8" spans="1:15" ht="28" customHeight="1" x14ac:dyDescent="0.2">
      <c r="A8" s="2"/>
      <c r="B8" s="2"/>
      <c r="C8" s="2"/>
      <c r="D8" s="3"/>
      <c r="E8" s="2"/>
      <c r="F8" s="2"/>
      <c r="G8" s="4" t="str">
        <f>IF(A8="","",IFERROR(LOOKUP(2,1/((月次出来高!$B$6:$B$55=A8)*(月次出来高!$A$6:$A$55=SUMPRODUCT(MAX((月次出来高!$B$6:$B$55=A8)*月次出来高!$A$6:$A$55)))),月次出来高!$D$6:$D$55),""))</f>
        <v/>
      </c>
      <c r="H8" s="5" t="str">
        <f t="shared" si="0"/>
        <v/>
      </c>
      <c r="I8" s="5" t="str">
        <f>IF(A8="","",SUMIFS(月次出来高!$F$6:$F$55,月次出来高!$B$6:$B$55,A8,月次出来高!$H$6:$H$55,"&lt;&gt;"))</f>
        <v/>
      </c>
      <c r="J8" s="5" t="str">
        <f t="shared" si="1"/>
        <v/>
      </c>
      <c r="K8" s="5" t="str">
        <f t="shared" si="2"/>
        <v/>
      </c>
      <c r="L8" s="6"/>
      <c r="M8" s="2"/>
      <c r="N8" s="2"/>
      <c r="O8" s="2"/>
    </row>
    <row r="9" spans="1:15" ht="28" customHeight="1" x14ac:dyDescent="0.2">
      <c r="A9" s="2"/>
      <c r="B9" s="2"/>
      <c r="C9" s="2"/>
      <c r="D9" s="3"/>
      <c r="E9" s="2"/>
      <c r="F9" s="2"/>
      <c r="G9" s="4" t="str">
        <f>IF(A9="","",IFERROR(LOOKUP(2,1/((月次出来高!$B$6:$B$55=A9)*(月次出来高!$A$6:$A$55=SUMPRODUCT(MAX((月次出来高!$B$6:$B$55=A9)*月次出来高!$A$6:$A$55)))),月次出来高!$D$6:$D$55),""))</f>
        <v/>
      </c>
      <c r="H9" s="5" t="str">
        <f t="shared" si="0"/>
        <v/>
      </c>
      <c r="I9" s="5" t="str">
        <f>IF(A9="","",SUMIFS(月次出来高!$F$6:$F$55,月次出来高!$B$6:$B$55,A9,月次出来高!$H$6:$H$55,"&lt;&gt;"))</f>
        <v/>
      </c>
      <c r="J9" s="5" t="str">
        <f t="shared" si="1"/>
        <v/>
      </c>
      <c r="K9" s="5" t="str">
        <f t="shared" si="2"/>
        <v/>
      </c>
      <c r="L9" s="6"/>
      <c r="M9" s="2"/>
      <c r="N9" s="2"/>
      <c r="O9" s="2"/>
    </row>
    <row r="10" spans="1:15" ht="28" customHeight="1" x14ac:dyDescent="0.2">
      <c r="A10" s="2"/>
      <c r="B10" s="2"/>
      <c r="C10" s="2"/>
      <c r="D10" s="3"/>
      <c r="E10" s="2"/>
      <c r="F10" s="2"/>
      <c r="G10" s="4" t="str">
        <f>IF(A10="","",IFERROR(LOOKUP(2,1/((月次出来高!$B$6:$B$55=A10)*(月次出来高!$A$6:$A$55=SUMPRODUCT(MAX((月次出来高!$B$6:$B$55=A10)*月次出来高!$A$6:$A$55)))),月次出来高!$D$6:$D$55),""))</f>
        <v/>
      </c>
      <c r="H10" s="5" t="str">
        <f t="shared" si="0"/>
        <v/>
      </c>
      <c r="I10" s="5" t="str">
        <f>IF(A10="","",SUMIFS(月次出来高!$F$6:$F$55,月次出来高!$B$6:$B$55,A10,月次出来高!$H$6:$H$55,"&lt;&gt;"))</f>
        <v/>
      </c>
      <c r="J10" s="5" t="str">
        <f t="shared" si="1"/>
        <v/>
      </c>
      <c r="K10" s="5" t="str">
        <f t="shared" si="2"/>
        <v/>
      </c>
      <c r="L10" s="6"/>
      <c r="M10" s="2"/>
      <c r="N10" s="2"/>
      <c r="O10" s="2"/>
    </row>
    <row r="11" spans="1:15" ht="28" customHeight="1" x14ac:dyDescent="0.2">
      <c r="A11" s="2"/>
      <c r="B11" s="2"/>
      <c r="C11" s="2"/>
      <c r="D11" s="3"/>
      <c r="E11" s="2"/>
      <c r="F11" s="2"/>
      <c r="G11" s="4" t="str">
        <f>IF(A11="","",IFERROR(LOOKUP(2,1/((月次出来高!$B$6:$B$55=A11)*(月次出来高!$A$6:$A$55=SUMPRODUCT(MAX((月次出来高!$B$6:$B$55=A11)*月次出来高!$A$6:$A$55)))),月次出来高!$D$6:$D$55),""))</f>
        <v/>
      </c>
      <c r="H11" s="5" t="str">
        <f t="shared" si="0"/>
        <v/>
      </c>
      <c r="I11" s="5" t="str">
        <f>IF(A11="","",SUMIFS(月次出来高!$F$6:$F$55,月次出来高!$B$6:$B$55,A11,月次出来高!$H$6:$H$55,"&lt;&gt;"))</f>
        <v/>
      </c>
      <c r="J11" s="5" t="str">
        <f t="shared" si="1"/>
        <v/>
      </c>
      <c r="K11" s="5" t="str">
        <f t="shared" si="2"/>
        <v/>
      </c>
      <c r="L11" s="6"/>
      <c r="M11" s="2"/>
      <c r="N11" s="2"/>
      <c r="O11" s="2"/>
    </row>
    <row r="12" spans="1:15" ht="28" customHeight="1" x14ac:dyDescent="0.2">
      <c r="A12" s="2"/>
      <c r="B12" s="2"/>
      <c r="C12" s="2"/>
      <c r="D12" s="3"/>
      <c r="E12" s="2"/>
      <c r="F12" s="2"/>
      <c r="G12" s="4" t="str">
        <f>IF(A12="","",IFERROR(LOOKUP(2,1/((月次出来高!$B$6:$B$55=A12)*(月次出来高!$A$6:$A$55=SUMPRODUCT(MAX((月次出来高!$B$6:$B$55=A12)*月次出来高!$A$6:$A$55)))),月次出来高!$D$6:$D$55),""))</f>
        <v/>
      </c>
      <c r="H12" s="5" t="str">
        <f t="shared" si="0"/>
        <v/>
      </c>
      <c r="I12" s="5" t="str">
        <f>IF(A12="","",SUMIFS(月次出来高!$F$6:$F$55,月次出来高!$B$6:$B$55,A12,月次出来高!$H$6:$H$55,"&lt;&gt;"))</f>
        <v/>
      </c>
      <c r="J12" s="5" t="str">
        <f t="shared" si="1"/>
        <v/>
      </c>
      <c r="K12" s="5" t="str">
        <f t="shared" si="2"/>
        <v/>
      </c>
      <c r="L12" s="6"/>
      <c r="M12" s="2"/>
      <c r="N12" s="2"/>
      <c r="O12" s="2"/>
    </row>
    <row r="13" spans="1:15" ht="28" customHeight="1" x14ac:dyDescent="0.2">
      <c r="A13" s="2"/>
      <c r="B13" s="2"/>
      <c r="C13" s="2"/>
      <c r="D13" s="3"/>
      <c r="E13" s="2"/>
      <c r="F13" s="2"/>
      <c r="G13" s="4" t="str">
        <f>IF(A13="","",IFERROR(LOOKUP(2,1/((月次出来高!$B$6:$B$55=A13)*(月次出来高!$A$6:$A$55=SUMPRODUCT(MAX((月次出来高!$B$6:$B$55=A13)*月次出来高!$A$6:$A$55)))),月次出来高!$D$6:$D$55),""))</f>
        <v/>
      </c>
      <c r="H13" s="5" t="str">
        <f t="shared" si="0"/>
        <v/>
      </c>
      <c r="I13" s="5" t="str">
        <f>IF(A13="","",SUMIFS(月次出来高!$F$6:$F$55,月次出来高!$B$6:$B$55,A13,月次出来高!$H$6:$H$55,"&lt;&gt;"))</f>
        <v/>
      </c>
      <c r="J13" s="5" t="str">
        <f t="shared" si="1"/>
        <v/>
      </c>
      <c r="K13" s="5" t="str">
        <f t="shared" si="2"/>
        <v/>
      </c>
      <c r="L13" s="6"/>
      <c r="M13" s="2"/>
      <c r="N13" s="2"/>
      <c r="O13" s="2"/>
    </row>
    <row r="14" spans="1:15" ht="28" customHeight="1" x14ac:dyDescent="0.2">
      <c r="A14" s="2"/>
      <c r="B14" s="2"/>
      <c r="C14" s="2"/>
      <c r="D14" s="3"/>
      <c r="E14" s="2"/>
      <c r="F14" s="2"/>
      <c r="G14" s="4" t="str">
        <f>IF(A14="","",IFERROR(LOOKUP(2,1/((月次出来高!$B$6:$B$55=A14)*(月次出来高!$A$6:$A$55=SUMPRODUCT(MAX((月次出来高!$B$6:$B$55=A14)*月次出来高!$A$6:$A$55)))),月次出来高!$D$6:$D$55),""))</f>
        <v/>
      </c>
      <c r="H14" s="5" t="str">
        <f t="shared" si="0"/>
        <v/>
      </c>
      <c r="I14" s="5" t="str">
        <f>IF(A14="","",SUMIFS(月次出来高!$F$6:$F$55,月次出来高!$B$6:$B$55,A14,月次出来高!$H$6:$H$55,"&lt;&gt;"))</f>
        <v/>
      </c>
      <c r="J14" s="5" t="str">
        <f t="shared" si="1"/>
        <v/>
      </c>
      <c r="K14" s="5" t="str">
        <f t="shared" si="2"/>
        <v/>
      </c>
      <c r="L14" s="6"/>
      <c r="M14" s="2"/>
      <c r="N14" s="2"/>
      <c r="O14" s="2"/>
    </row>
    <row r="15" spans="1:15" ht="28" customHeight="1" x14ac:dyDescent="0.2">
      <c r="A15" s="2"/>
      <c r="B15" s="2"/>
      <c r="C15" s="2"/>
      <c r="D15" s="3"/>
      <c r="E15" s="2"/>
      <c r="F15" s="2"/>
      <c r="G15" s="4" t="str">
        <f>IF(A15="","",IFERROR(LOOKUP(2,1/((月次出来高!$B$6:$B$55=A15)*(月次出来高!$A$6:$A$55=SUMPRODUCT(MAX((月次出来高!$B$6:$B$55=A15)*月次出来高!$A$6:$A$55)))),月次出来高!$D$6:$D$55),""))</f>
        <v/>
      </c>
      <c r="H15" s="5" t="str">
        <f t="shared" si="0"/>
        <v/>
      </c>
      <c r="I15" s="5" t="str">
        <f>IF(A15="","",SUMIFS(月次出来高!$F$6:$F$55,月次出来高!$B$6:$B$55,A15,月次出来高!$H$6:$H$55,"&lt;&gt;"))</f>
        <v/>
      </c>
      <c r="J15" s="5" t="str">
        <f t="shared" si="1"/>
        <v/>
      </c>
      <c r="K15" s="5" t="str">
        <f t="shared" si="2"/>
        <v/>
      </c>
      <c r="L15" s="6"/>
      <c r="M15" s="2"/>
      <c r="N15" s="2"/>
      <c r="O15" s="2"/>
    </row>
    <row r="16" spans="1:15" ht="28" customHeight="1" x14ac:dyDescent="0.2">
      <c r="A16" s="2"/>
      <c r="B16" s="2"/>
      <c r="C16" s="2"/>
      <c r="D16" s="3"/>
      <c r="E16" s="2"/>
      <c r="F16" s="2"/>
      <c r="G16" s="4" t="str">
        <f>IF(A16="","",IFERROR(LOOKUP(2,1/((月次出来高!$B$6:$B$55=A16)*(月次出来高!$A$6:$A$55=SUMPRODUCT(MAX((月次出来高!$B$6:$B$55=A16)*月次出来高!$A$6:$A$55)))),月次出来高!$D$6:$D$55),""))</f>
        <v/>
      </c>
      <c r="H16" s="5" t="str">
        <f t="shared" si="0"/>
        <v/>
      </c>
      <c r="I16" s="5" t="str">
        <f>IF(A16="","",SUMIFS(月次出来高!$F$6:$F$55,月次出来高!$B$6:$B$55,A16,月次出来高!$H$6:$H$55,"&lt;&gt;"))</f>
        <v/>
      </c>
      <c r="J16" s="5" t="str">
        <f t="shared" si="1"/>
        <v/>
      </c>
      <c r="K16" s="5" t="str">
        <f t="shared" si="2"/>
        <v/>
      </c>
      <c r="L16" s="6"/>
      <c r="M16" s="2"/>
      <c r="N16" s="2"/>
      <c r="O16" s="2"/>
    </row>
    <row r="17" spans="1:15" ht="28" customHeight="1" x14ac:dyDescent="0.2">
      <c r="A17" s="2"/>
      <c r="B17" s="2"/>
      <c r="C17" s="2"/>
      <c r="D17" s="3"/>
      <c r="E17" s="2"/>
      <c r="F17" s="2"/>
      <c r="G17" s="4" t="str">
        <f>IF(A17="","",IFERROR(LOOKUP(2,1/((月次出来高!$B$6:$B$55=A17)*(月次出来高!$A$6:$A$55=SUMPRODUCT(MAX((月次出来高!$B$6:$B$55=A17)*月次出来高!$A$6:$A$55)))),月次出来高!$D$6:$D$55),""))</f>
        <v/>
      </c>
      <c r="H17" s="5" t="str">
        <f t="shared" si="0"/>
        <v/>
      </c>
      <c r="I17" s="5" t="str">
        <f>IF(A17="","",SUMIFS(月次出来高!$F$6:$F$55,月次出来高!$B$6:$B$55,A17,月次出来高!$H$6:$H$55,"&lt;&gt;"))</f>
        <v/>
      </c>
      <c r="J17" s="5" t="str">
        <f t="shared" si="1"/>
        <v/>
      </c>
      <c r="K17" s="5" t="str">
        <f t="shared" si="2"/>
        <v/>
      </c>
      <c r="L17" s="6"/>
      <c r="M17" s="2"/>
      <c r="N17" s="2"/>
      <c r="O17" s="2"/>
    </row>
    <row r="18" spans="1:15" ht="28" customHeight="1" x14ac:dyDescent="0.2">
      <c r="A18" s="2"/>
      <c r="B18" s="2"/>
      <c r="C18" s="2"/>
      <c r="D18" s="3"/>
      <c r="E18" s="2"/>
      <c r="F18" s="2"/>
      <c r="G18" s="4" t="str">
        <f>IF(A18="","",IFERROR(LOOKUP(2,1/((月次出来高!$B$6:$B$55=A18)*(月次出来高!$A$6:$A$55=SUMPRODUCT(MAX((月次出来高!$B$6:$B$55=A18)*月次出来高!$A$6:$A$55)))),月次出来高!$D$6:$D$55),""))</f>
        <v/>
      </c>
      <c r="H18" s="5" t="str">
        <f t="shared" si="0"/>
        <v/>
      </c>
      <c r="I18" s="5" t="str">
        <f>IF(A18="","",SUMIFS(月次出来高!$F$6:$F$55,月次出来高!$B$6:$B$55,A18,月次出来高!$H$6:$H$55,"&lt;&gt;"))</f>
        <v/>
      </c>
      <c r="J18" s="5" t="str">
        <f t="shared" si="1"/>
        <v/>
      </c>
      <c r="K18" s="5" t="str">
        <f t="shared" si="2"/>
        <v/>
      </c>
      <c r="L18" s="6"/>
      <c r="M18" s="2"/>
      <c r="N18" s="2"/>
      <c r="O18" s="2"/>
    </row>
    <row r="19" spans="1:15" ht="28" customHeight="1" x14ac:dyDescent="0.2">
      <c r="A19" s="2"/>
      <c r="B19" s="2"/>
      <c r="C19" s="2"/>
      <c r="D19" s="3"/>
      <c r="E19" s="2"/>
      <c r="F19" s="2"/>
      <c r="G19" s="4" t="str">
        <f>IF(A19="","",IFERROR(LOOKUP(2,1/((月次出来高!$B$6:$B$55=A19)*(月次出来高!$A$6:$A$55=SUMPRODUCT(MAX((月次出来高!$B$6:$B$55=A19)*月次出来高!$A$6:$A$55)))),月次出来高!$D$6:$D$55),""))</f>
        <v/>
      </c>
      <c r="H19" s="5" t="str">
        <f t="shared" si="0"/>
        <v/>
      </c>
      <c r="I19" s="5" t="str">
        <f>IF(A19="","",SUMIFS(月次出来高!$F$6:$F$55,月次出来高!$B$6:$B$55,A19,月次出来高!$H$6:$H$55,"&lt;&gt;"))</f>
        <v/>
      </c>
      <c r="J19" s="5" t="str">
        <f t="shared" si="1"/>
        <v/>
      </c>
      <c r="K19" s="5" t="str">
        <f t="shared" si="2"/>
        <v/>
      </c>
      <c r="L19" s="6"/>
      <c r="M19" s="2"/>
      <c r="N19" s="2"/>
      <c r="O19" s="2"/>
    </row>
    <row r="20" spans="1:15" ht="28" customHeight="1" x14ac:dyDescent="0.2">
      <c r="A20" s="2"/>
      <c r="B20" s="2"/>
      <c r="C20" s="2"/>
      <c r="D20" s="3"/>
      <c r="E20" s="2"/>
      <c r="F20" s="2"/>
      <c r="G20" s="4" t="str">
        <f>IF(A20="","",IFERROR(LOOKUP(2,1/((月次出来高!$B$6:$B$55=A20)*(月次出来高!$A$6:$A$55=SUMPRODUCT(MAX((月次出来高!$B$6:$B$55=A20)*月次出来高!$A$6:$A$55)))),月次出来高!$D$6:$D$55),""))</f>
        <v/>
      </c>
      <c r="H20" s="5" t="str">
        <f t="shared" si="0"/>
        <v/>
      </c>
      <c r="I20" s="5" t="str">
        <f>IF(A20="","",SUMIFS(月次出来高!$F$6:$F$55,月次出来高!$B$6:$B$55,A20,月次出来高!$H$6:$H$55,"&lt;&gt;"))</f>
        <v/>
      </c>
      <c r="J20" s="5" t="str">
        <f t="shared" si="1"/>
        <v/>
      </c>
      <c r="K20" s="5" t="str">
        <f t="shared" si="2"/>
        <v/>
      </c>
      <c r="L20" s="6"/>
      <c r="M20" s="2"/>
      <c r="N20" s="2"/>
      <c r="O20" s="2"/>
    </row>
    <row r="21" spans="1:15" ht="28" customHeight="1" x14ac:dyDescent="0.2">
      <c r="A21" s="2"/>
      <c r="B21" s="2"/>
      <c r="C21" s="2"/>
      <c r="D21" s="3"/>
      <c r="E21" s="2"/>
      <c r="F21" s="2"/>
      <c r="G21" s="4" t="str">
        <f>IF(A21="","",IFERROR(LOOKUP(2,1/((月次出来高!$B$6:$B$55=A21)*(月次出来高!$A$6:$A$55=SUMPRODUCT(MAX((月次出来高!$B$6:$B$55=A21)*月次出来高!$A$6:$A$55)))),月次出来高!$D$6:$D$55),""))</f>
        <v/>
      </c>
      <c r="H21" s="5" t="str">
        <f t="shared" si="0"/>
        <v/>
      </c>
      <c r="I21" s="5" t="str">
        <f>IF(A21="","",SUMIFS(月次出来高!$F$6:$F$55,月次出来高!$B$6:$B$55,A21,月次出来高!$H$6:$H$55,"&lt;&gt;"))</f>
        <v/>
      </c>
      <c r="J21" s="5" t="str">
        <f t="shared" si="1"/>
        <v/>
      </c>
      <c r="K21" s="5" t="str">
        <f t="shared" si="2"/>
        <v/>
      </c>
      <c r="L21" s="6"/>
      <c r="M21" s="2"/>
      <c r="N21" s="2"/>
      <c r="O21" s="2"/>
    </row>
    <row r="22" spans="1:15" ht="28" customHeight="1" x14ac:dyDescent="0.2">
      <c r="A22" s="2"/>
      <c r="B22" s="2"/>
      <c r="C22" s="2"/>
      <c r="D22" s="3"/>
      <c r="E22" s="2"/>
      <c r="F22" s="2"/>
      <c r="G22" s="4" t="str">
        <f>IF(A22="","",IFERROR(LOOKUP(2,1/((月次出来高!$B$6:$B$55=A22)*(月次出来高!$A$6:$A$55=SUMPRODUCT(MAX((月次出来高!$B$6:$B$55=A22)*月次出来高!$A$6:$A$55)))),月次出来高!$D$6:$D$55),""))</f>
        <v/>
      </c>
      <c r="H22" s="5" t="str">
        <f t="shared" si="0"/>
        <v/>
      </c>
      <c r="I22" s="5" t="str">
        <f>IF(A22="","",SUMIFS(月次出来高!$F$6:$F$55,月次出来高!$B$6:$B$55,A22,月次出来高!$H$6:$H$55,"&lt;&gt;"))</f>
        <v/>
      </c>
      <c r="J22" s="5" t="str">
        <f t="shared" si="1"/>
        <v/>
      </c>
      <c r="K22" s="5" t="str">
        <f t="shared" si="2"/>
        <v/>
      </c>
      <c r="L22" s="6"/>
      <c r="M22" s="2"/>
      <c r="N22" s="2"/>
      <c r="O22" s="2"/>
    </row>
    <row r="23" spans="1:15" ht="28" customHeight="1" x14ac:dyDescent="0.2">
      <c r="A23" s="2"/>
      <c r="B23" s="2"/>
      <c r="C23" s="2"/>
      <c r="D23" s="3"/>
      <c r="E23" s="2"/>
      <c r="F23" s="2"/>
      <c r="G23" s="4" t="str">
        <f>IF(A23="","",IFERROR(LOOKUP(2,1/((月次出来高!$B$6:$B$55=A23)*(月次出来高!$A$6:$A$55=SUMPRODUCT(MAX((月次出来高!$B$6:$B$55=A23)*月次出来高!$A$6:$A$55)))),月次出来高!$D$6:$D$55),""))</f>
        <v/>
      </c>
      <c r="H23" s="5" t="str">
        <f t="shared" si="0"/>
        <v/>
      </c>
      <c r="I23" s="5" t="str">
        <f>IF(A23="","",SUMIFS(月次出来高!$F$6:$F$55,月次出来高!$B$6:$B$55,A23,月次出来高!$H$6:$H$55,"&lt;&gt;"))</f>
        <v/>
      </c>
      <c r="J23" s="5" t="str">
        <f t="shared" si="1"/>
        <v/>
      </c>
      <c r="K23" s="5" t="str">
        <f t="shared" si="2"/>
        <v/>
      </c>
      <c r="L23" s="6"/>
      <c r="M23" s="2"/>
      <c r="N23" s="2"/>
      <c r="O23" s="2"/>
    </row>
    <row r="24" spans="1:15" ht="28" customHeight="1" x14ac:dyDescent="0.2">
      <c r="A24" s="2"/>
      <c r="B24" s="2"/>
      <c r="C24" s="2"/>
      <c r="D24" s="3"/>
      <c r="E24" s="2"/>
      <c r="F24" s="2"/>
      <c r="G24" s="4" t="str">
        <f>IF(A24="","",IFERROR(LOOKUP(2,1/((月次出来高!$B$6:$B$55=A24)*(月次出来高!$A$6:$A$55=SUMPRODUCT(MAX((月次出来高!$B$6:$B$55=A24)*月次出来高!$A$6:$A$55)))),月次出来高!$D$6:$D$55),""))</f>
        <v/>
      </c>
      <c r="H24" s="5" t="str">
        <f t="shared" si="0"/>
        <v/>
      </c>
      <c r="I24" s="5" t="str">
        <f>IF(A24="","",SUMIFS(月次出来高!$F$6:$F$55,月次出来高!$B$6:$B$55,A24,月次出来高!$H$6:$H$55,"&lt;&gt;"))</f>
        <v/>
      </c>
      <c r="J24" s="5" t="str">
        <f t="shared" si="1"/>
        <v/>
      </c>
      <c r="K24" s="5" t="str">
        <f t="shared" si="2"/>
        <v/>
      </c>
      <c r="L24" s="6"/>
      <c r="M24" s="2"/>
      <c r="N24" s="2"/>
      <c r="O24" s="2"/>
    </row>
    <row r="25" spans="1:15" ht="28" customHeight="1" x14ac:dyDescent="0.2">
      <c r="A25" s="2"/>
      <c r="B25" s="2"/>
      <c r="C25" s="2"/>
      <c r="D25" s="3"/>
      <c r="E25" s="2"/>
      <c r="F25" s="2"/>
      <c r="G25" s="4" t="str">
        <f>IF(A25="","",IFERROR(LOOKUP(2,1/((月次出来高!$B$6:$B$55=A25)*(月次出来高!$A$6:$A$55=SUMPRODUCT(MAX((月次出来高!$B$6:$B$55=A25)*月次出来高!$A$6:$A$55)))),月次出来高!$D$6:$D$55),""))</f>
        <v/>
      </c>
      <c r="H25" s="5" t="str">
        <f t="shared" si="0"/>
        <v/>
      </c>
      <c r="I25" s="5" t="str">
        <f>IF(A25="","",SUMIFS(月次出来高!$F$6:$F$55,月次出来高!$B$6:$B$55,A25,月次出来高!$H$6:$H$55,"&lt;&gt;"))</f>
        <v/>
      </c>
      <c r="J25" s="5" t="str">
        <f t="shared" si="1"/>
        <v/>
      </c>
      <c r="K25" s="5" t="str">
        <f t="shared" si="2"/>
        <v/>
      </c>
      <c r="L25" s="6"/>
      <c r="M25" s="2"/>
      <c r="N25" s="2"/>
      <c r="O25" s="2"/>
    </row>
    <row r="26" spans="1:15" ht="28" customHeight="1" x14ac:dyDescent="0.2">
      <c r="A26" s="2"/>
      <c r="B26" s="2"/>
      <c r="C26" s="2"/>
      <c r="D26" s="3"/>
      <c r="E26" s="2"/>
      <c r="F26" s="2"/>
      <c r="G26" s="4" t="str">
        <f>IF(A26="","",IFERROR(LOOKUP(2,1/((月次出来高!$B$6:$B$55=A26)*(月次出来高!$A$6:$A$55=SUMPRODUCT(MAX((月次出来高!$B$6:$B$55=A26)*月次出来高!$A$6:$A$55)))),月次出来高!$D$6:$D$55),""))</f>
        <v/>
      </c>
      <c r="H26" s="5" t="str">
        <f t="shared" si="0"/>
        <v/>
      </c>
      <c r="I26" s="5" t="str">
        <f>IF(A26="","",SUMIFS(月次出来高!$F$6:$F$55,月次出来高!$B$6:$B$55,A26,月次出来高!$H$6:$H$55,"&lt;&gt;"))</f>
        <v/>
      </c>
      <c r="J26" s="5" t="str">
        <f t="shared" si="1"/>
        <v/>
      </c>
      <c r="K26" s="5" t="str">
        <f t="shared" si="2"/>
        <v/>
      </c>
      <c r="L26" s="6"/>
      <c r="M26" s="2"/>
      <c r="N26" s="2"/>
      <c r="O26" s="2"/>
    </row>
    <row r="27" spans="1:15" ht="28" customHeight="1" x14ac:dyDescent="0.2">
      <c r="A27" s="2"/>
      <c r="B27" s="2"/>
      <c r="C27" s="2"/>
      <c r="D27" s="3"/>
      <c r="E27" s="2"/>
      <c r="F27" s="2"/>
      <c r="G27" s="4" t="str">
        <f>IF(A27="","",IFERROR(LOOKUP(2,1/((月次出来高!$B$6:$B$55=A27)*(月次出来高!$A$6:$A$55=SUMPRODUCT(MAX((月次出来高!$B$6:$B$55=A27)*月次出来高!$A$6:$A$55)))),月次出来高!$D$6:$D$55),""))</f>
        <v/>
      </c>
      <c r="H27" s="5" t="str">
        <f t="shared" si="0"/>
        <v/>
      </c>
      <c r="I27" s="5" t="str">
        <f>IF(A27="","",SUMIFS(月次出来高!$F$6:$F$55,月次出来高!$B$6:$B$55,A27,月次出来高!$H$6:$H$55,"&lt;&gt;"))</f>
        <v/>
      </c>
      <c r="J27" s="5" t="str">
        <f t="shared" si="1"/>
        <v/>
      </c>
      <c r="K27" s="5" t="str">
        <f t="shared" si="2"/>
        <v/>
      </c>
      <c r="L27" s="6"/>
      <c r="M27" s="2"/>
      <c r="N27" s="2"/>
      <c r="O27" s="2"/>
    </row>
    <row r="28" spans="1:15" ht="28" customHeight="1" x14ac:dyDescent="0.2">
      <c r="A28" s="2"/>
      <c r="B28" s="2"/>
      <c r="C28" s="2"/>
      <c r="D28" s="3"/>
      <c r="E28" s="2"/>
      <c r="F28" s="2"/>
      <c r="G28" s="4" t="str">
        <f>IF(A28="","",IFERROR(LOOKUP(2,1/((月次出来高!$B$6:$B$55=A28)*(月次出来高!$A$6:$A$55=SUMPRODUCT(MAX((月次出来高!$B$6:$B$55=A28)*月次出来高!$A$6:$A$55)))),月次出来高!$D$6:$D$55),""))</f>
        <v/>
      </c>
      <c r="H28" s="5" t="str">
        <f t="shared" si="0"/>
        <v/>
      </c>
      <c r="I28" s="5" t="str">
        <f>IF(A28="","",SUMIFS(月次出来高!$F$6:$F$55,月次出来高!$B$6:$B$55,A28,月次出来高!$H$6:$H$55,"&lt;&gt;"))</f>
        <v/>
      </c>
      <c r="J28" s="5" t="str">
        <f t="shared" si="1"/>
        <v/>
      </c>
      <c r="K28" s="5" t="str">
        <f t="shared" si="2"/>
        <v/>
      </c>
      <c r="L28" s="6"/>
      <c r="M28" s="2"/>
      <c r="N28" s="2"/>
      <c r="O28" s="2"/>
    </row>
    <row r="29" spans="1:15" ht="28" customHeight="1" x14ac:dyDescent="0.2">
      <c r="A29" s="2"/>
      <c r="B29" s="2"/>
      <c r="C29" s="2"/>
      <c r="D29" s="3"/>
      <c r="E29" s="2"/>
      <c r="F29" s="2"/>
      <c r="G29" s="4" t="str">
        <f>IF(A29="","",IFERROR(LOOKUP(2,1/((月次出来高!$B$6:$B$55=A29)*(月次出来高!$A$6:$A$55=SUMPRODUCT(MAX((月次出来高!$B$6:$B$55=A29)*月次出来高!$A$6:$A$55)))),月次出来高!$D$6:$D$55),""))</f>
        <v/>
      </c>
      <c r="H29" s="5" t="str">
        <f t="shared" si="0"/>
        <v/>
      </c>
      <c r="I29" s="5" t="str">
        <f>IF(A29="","",SUMIFS(月次出来高!$F$6:$F$55,月次出来高!$B$6:$B$55,A29,月次出来高!$H$6:$H$55,"&lt;&gt;"))</f>
        <v/>
      </c>
      <c r="J29" s="5" t="str">
        <f t="shared" si="1"/>
        <v/>
      </c>
      <c r="K29" s="5" t="str">
        <f t="shared" si="2"/>
        <v/>
      </c>
      <c r="L29" s="6"/>
      <c r="M29" s="2"/>
      <c r="N29" s="2"/>
      <c r="O29" s="2"/>
    </row>
  </sheetData>
  <autoFilter ref="A4:O29" xr:uid="{00000000-0009-0000-0000-000000000000}"/>
  <mergeCells count="2">
    <mergeCell ref="A1:O1"/>
    <mergeCell ref="A2:O2"/>
  </mergeCells>
  <conditionalFormatting sqref="J5:J29">
    <cfRule type="cellIs" dxfId="2" priority="1" operator="lessThan">
      <formula>0</formula>
    </cfRule>
  </conditionalFormatting>
  <conditionalFormatting sqref="M5:M29">
    <cfRule type="expression" dxfId="1" priority="2">
      <formula>$M5="確認待ち"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設定!$D$8:$D$10</xm:f>
          </x14:formula1>
          <xm:sqref>E5:E29</xm:sqref>
        </x14:dataValidation>
        <x14:dataValidation type="list" allowBlank="1" xr:uid="{00000000-0002-0000-0000-000001000000}">
          <x14:formula1>
            <xm:f>設定!$D$11:$D$14</xm:f>
          </x14:formula1>
          <xm:sqref>M5:M29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5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5" x14ac:dyDescent="0.2"/>
  <cols>
    <col min="1" max="1" width="13" customWidth="1"/>
    <col min="2" max="2" width="14" customWidth="1"/>
    <col min="3" max="3" width="28" customWidth="1"/>
    <col min="4" max="4" width="14" customWidth="1"/>
    <col min="5" max="5" width="17" customWidth="1"/>
    <col min="6" max="6" width="15" customWidth="1"/>
    <col min="7" max="7" width="16" customWidth="1"/>
    <col min="8" max="9" width="13" customWidth="1"/>
    <col min="10" max="10" width="36" customWidth="1"/>
    <col min="11" max="11" width="12" customWidth="1"/>
  </cols>
  <sheetData>
    <row r="1" spans="1:11" ht="31" customHeight="1" x14ac:dyDescent="0.2">
      <c r="A1" s="11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4" customHeight="1" x14ac:dyDescent="0.2">
      <c r="A2" s="13" t="s">
        <v>41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5" spans="1:11" ht="32" customHeight="1" x14ac:dyDescent="0.2">
      <c r="A5" s="1" t="s">
        <v>42</v>
      </c>
      <c r="B5" s="1" t="s">
        <v>2</v>
      </c>
      <c r="C5" s="1" t="s">
        <v>43</v>
      </c>
      <c r="D5" s="1" t="s">
        <v>8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15</v>
      </c>
    </row>
    <row r="6" spans="1:11" ht="28" customHeight="1" x14ac:dyDescent="0.2">
      <c r="A6" s="6">
        <v>46234</v>
      </c>
      <c r="B6" s="2" t="s">
        <v>17</v>
      </c>
      <c r="C6" s="7" t="str">
        <f>IF(B6="","",IFERROR(VLOOKUP(B6,管理一覧!$A$5:$O$29,2,FALSE),"未登録"))</f>
        <v>駅前テナント内装改修</v>
      </c>
      <c r="D6" s="8">
        <v>0.4</v>
      </c>
      <c r="E6" s="5">
        <f>IF(OR(B6="",D6=""),"",IFERROR(ROUND(VLOOKUP(B6,管理一覧!$A$5:$O$29,4,FALSE)*D6,0),""))</f>
        <v>2400000</v>
      </c>
      <c r="F6" s="3">
        <v>2400000</v>
      </c>
      <c r="G6" s="2" t="s">
        <v>50</v>
      </c>
      <c r="H6" s="6">
        <v>46234</v>
      </c>
      <c r="I6" s="6">
        <v>46265</v>
      </c>
      <c r="J6" s="2" t="s">
        <v>51</v>
      </c>
      <c r="K6" s="2" t="s">
        <v>23</v>
      </c>
    </row>
    <row r="7" spans="1:11" ht="28" customHeight="1" x14ac:dyDescent="0.2">
      <c r="A7" s="6">
        <v>46265</v>
      </c>
      <c r="B7" s="2" t="s">
        <v>17</v>
      </c>
      <c r="C7" s="7" t="str">
        <f>IF(B7="","",IFERROR(VLOOKUP(B7,管理一覧!$A$5:$O$29,2,FALSE),"未登録"))</f>
        <v>駅前テナント内装改修</v>
      </c>
      <c r="D7" s="8">
        <v>0.7</v>
      </c>
      <c r="E7" s="5">
        <f>IF(OR(B7="",D7=""),"",IFERROR(ROUND(VLOOKUP(B7,管理一覧!$A$5:$O$29,4,FALSE)*D7,0),""))</f>
        <v>4200000</v>
      </c>
      <c r="F7" s="3">
        <v>1800000</v>
      </c>
      <c r="G7" s="2" t="s">
        <v>52</v>
      </c>
      <c r="H7" s="6">
        <v>46265</v>
      </c>
      <c r="I7" s="6">
        <v>46295</v>
      </c>
      <c r="J7" s="2" t="s">
        <v>53</v>
      </c>
      <c r="K7" s="2" t="s">
        <v>23</v>
      </c>
    </row>
    <row r="8" spans="1:11" ht="28" customHeight="1" x14ac:dyDescent="0.2">
      <c r="A8" s="6">
        <v>46265</v>
      </c>
      <c r="B8" s="2" t="s">
        <v>25</v>
      </c>
      <c r="C8" s="7" t="str">
        <f>IF(B8="","",IFERROR(VLOOKUP(B8,管理一覧!$A$5:$O$29,2,FALSE),"未登録"))</f>
        <v>集合住宅 外壁補修</v>
      </c>
      <c r="D8" s="8">
        <v>0.6</v>
      </c>
      <c r="E8" s="5">
        <f>IF(OR(B8="",D8=""),"",IFERROR(ROUND(VLOOKUP(B8,管理一覧!$A$5:$O$29,4,FALSE)*D8,0),""))</f>
        <v>1920000</v>
      </c>
      <c r="F8" s="3"/>
      <c r="G8" s="2"/>
      <c r="H8" s="6"/>
      <c r="I8" s="6"/>
      <c r="J8" s="2" t="s">
        <v>54</v>
      </c>
      <c r="K8" s="2" t="s">
        <v>30</v>
      </c>
    </row>
    <row r="9" spans="1:11" ht="28" customHeight="1" x14ac:dyDescent="0.2">
      <c r="A9" s="6">
        <v>46270</v>
      </c>
      <c r="B9" s="2" t="s">
        <v>32</v>
      </c>
      <c r="C9" s="7" t="str">
        <f>IF(B9="","",IFERROR(VLOOKUP(B9,管理一覧!$A$5:$O$29,2,FALSE),"未登録"))</f>
        <v>店舗給排水改修</v>
      </c>
      <c r="D9" s="8">
        <v>1</v>
      </c>
      <c r="E9" s="5">
        <f>IF(OR(B9="",D9=""),"",IFERROR(ROUND(VLOOKUP(B9,管理一覧!$A$5:$O$29,4,FALSE)*D9,0),""))</f>
        <v>4500000</v>
      </c>
      <c r="F9" s="3"/>
      <c r="G9" s="2"/>
      <c r="H9" s="6"/>
      <c r="I9" s="6"/>
      <c r="J9" s="2" t="s">
        <v>55</v>
      </c>
      <c r="K9" s="2" t="s">
        <v>38</v>
      </c>
    </row>
    <row r="10" spans="1:11" ht="28" customHeight="1" x14ac:dyDescent="0.2">
      <c r="A10" s="6"/>
      <c r="B10" s="2"/>
      <c r="C10" s="7" t="str">
        <f>IF(B10="","",IFERROR(VLOOKUP(B10,管理一覧!$A$5:$O$29,2,FALSE),"未登録"))</f>
        <v/>
      </c>
      <c r="D10" s="8"/>
      <c r="E10" s="5" t="str">
        <f>IF(OR(B10="",D10=""),"",IFERROR(ROUND(VLOOKUP(B10,管理一覧!$A$5:$O$29,4,FALSE)*D10,0),""))</f>
        <v/>
      </c>
      <c r="F10" s="3"/>
      <c r="G10" s="2"/>
      <c r="H10" s="6"/>
      <c r="I10" s="6"/>
      <c r="J10" s="2"/>
      <c r="K10" s="2"/>
    </row>
    <row r="11" spans="1:11" ht="28" customHeight="1" x14ac:dyDescent="0.2">
      <c r="A11" s="6"/>
      <c r="B11" s="2"/>
      <c r="C11" s="7" t="str">
        <f>IF(B11="","",IFERROR(VLOOKUP(B11,管理一覧!$A$5:$O$29,2,FALSE),"未登録"))</f>
        <v/>
      </c>
      <c r="D11" s="8"/>
      <c r="E11" s="5" t="str">
        <f>IF(OR(B11="",D11=""),"",IFERROR(ROUND(VLOOKUP(B11,管理一覧!$A$5:$O$29,4,FALSE)*D11,0),""))</f>
        <v/>
      </c>
      <c r="F11" s="3"/>
      <c r="G11" s="2"/>
      <c r="H11" s="6"/>
      <c r="I11" s="6"/>
      <c r="J11" s="2"/>
      <c r="K11" s="2"/>
    </row>
    <row r="12" spans="1:11" ht="28" customHeight="1" x14ac:dyDescent="0.2">
      <c r="A12" s="6"/>
      <c r="B12" s="2"/>
      <c r="C12" s="7" t="str">
        <f>IF(B12="","",IFERROR(VLOOKUP(B12,管理一覧!$A$5:$O$29,2,FALSE),"未登録"))</f>
        <v/>
      </c>
      <c r="D12" s="8"/>
      <c r="E12" s="5" t="str">
        <f>IF(OR(B12="",D12=""),"",IFERROR(ROUND(VLOOKUP(B12,管理一覧!$A$5:$O$29,4,FALSE)*D12,0),""))</f>
        <v/>
      </c>
      <c r="F12" s="3"/>
      <c r="G12" s="2"/>
      <c r="H12" s="6"/>
      <c r="I12" s="6"/>
      <c r="J12" s="2"/>
      <c r="K12" s="2"/>
    </row>
    <row r="13" spans="1:11" ht="28" customHeight="1" x14ac:dyDescent="0.2">
      <c r="A13" s="6"/>
      <c r="B13" s="2"/>
      <c r="C13" s="7" t="str">
        <f>IF(B13="","",IFERROR(VLOOKUP(B13,管理一覧!$A$5:$O$29,2,FALSE),"未登録"))</f>
        <v/>
      </c>
      <c r="D13" s="8"/>
      <c r="E13" s="5" t="str">
        <f>IF(OR(B13="",D13=""),"",IFERROR(ROUND(VLOOKUP(B13,管理一覧!$A$5:$O$29,4,FALSE)*D13,0),""))</f>
        <v/>
      </c>
      <c r="F13" s="3"/>
      <c r="G13" s="2"/>
      <c r="H13" s="6"/>
      <c r="I13" s="6"/>
      <c r="J13" s="2"/>
      <c r="K13" s="2"/>
    </row>
    <row r="14" spans="1:11" ht="28" customHeight="1" x14ac:dyDescent="0.2">
      <c r="A14" s="6"/>
      <c r="B14" s="2"/>
      <c r="C14" s="7" t="str">
        <f>IF(B14="","",IFERROR(VLOOKUP(B14,管理一覧!$A$5:$O$29,2,FALSE),"未登録"))</f>
        <v/>
      </c>
      <c r="D14" s="8"/>
      <c r="E14" s="5" t="str">
        <f>IF(OR(B14="",D14=""),"",IFERROR(ROUND(VLOOKUP(B14,管理一覧!$A$5:$O$29,4,FALSE)*D14,0),""))</f>
        <v/>
      </c>
      <c r="F14" s="3"/>
      <c r="G14" s="2"/>
      <c r="H14" s="6"/>
      <c r="I14" s="6"/>
      <c r="J14" s="2"/>
      <c r="K14" s="2"/>
    </row>
    <row r="15" spans="1:11" ht="28" customHeight="1" x14ac:dyDescent="0.2">
      <c r="A15" s="6"/>
      <c r="B15" s="2"/>
      <c r="C15" s="7" t="str">
        <f>IF(B15="","",IFERROR(VLOOKUP(B15,管理一覧!$A$5:$O$29,2,FALSE),"未登録"))</f>
        <v/>
      </c>
      <c r="D15" s="8"/>
      <c r="E15" s="5" t="str">
        <f>IF(OR(B15="",D15=""),"",IFERROR(ROUND(VLOOKUP(B15,管理一覧!$A$5:$O$29,4,FALSE)*D15,0),""))</f>
        <v/>
      </c>
      <c r="F15" s="3"/>
      <c r="G15" s="2"/>
      <c r="H15" s="6"/>
      <c r="I15" s="6"/>
      <c r="J15" s="2"/>
      <c r="K15" s="2"/>
    </row>
    <row r="16" spans="1:11" ht="28" customHeight="1" x14ac:dyDescent="0.2">
      <c r="A16" s="6"/>
      <c r="B16" s="2"/>
      <c r="C16" s="7" t="str">
        <f>IF(B16="","",IFERROR(VLOOKUP(B16,管理一覧!$A$5:$O$29,2,FALSE),"未登録"))</f>
        <v/>
      </c>
      <c r="D16" s="8"/>
      <c r="E16" s="5" t="str">
        <f>IF(OR(B16="",D16=""),"",IFERROR(ROUND(VLOOKUP(B16,管理一覧!$A$5:$O$29,4,FALSE)*D16,0),""))</f>
        <v/>
      </c>
      <c r="F16" s="3"/>
      <c r="G16" s="2"/>
      <c r="H16" s="6"/>
      <c r="I16" s="6"/>
      <c r="J16" s="2"/>
      <c r="K16" s="2"/>
    </row>
    <row r="17" spans="1:11" ht="28" customHeight="1" x14ac:dyDescent="0.2">
      <c r="A17" s="6"/>
      <c r="B17" s="2"/>
      <c r="C17" s="7" t="str">
        <f>IF(B17="","",IFERROR(VLOOKUP(B17,管理一覧!$A$5:$O$29,2,FALSE),"未登録"))</f>
        <v/>
      </c>
      <c r="D17" s="8"/>
      <c r="E17" s="5" t="str">
        <f>IF(OR(B17="",D17=""),"",IFERROR(ROUND(VLOOKUP(B17,管理一覧!$A$5:$O$29,4,FALSE)*D17,0),""))</f>
        <v/>
      </c>
      <c r="F17" s="3"/>
      <c r="G17" s="2"/>
      <c r="H17" s="6"/>
      <c r="I17" s="6"/>
      <c r="J17" s="2"/>
      <c r="K17" s="2"/>
    </row>
    <row r="18" spans="1:11" ht="28" customHeight="1" x14ac:dyDescent="0.2">
      <c r="A18" s="6"/>
      <c r="B18" s="2"/>
      <c r="C18" s="7" t="str">
        <f>IF(B18="","",IFERROR(VLOOKUP(B18,管理一覧!$A$5:$O$29,2,FALSE),"未登録"))</f>
        <v/>
      </c>
      <c r="D18" s="8"/>
      <c r="E18" s="5" t="str">
        <f>IF(OR(B18="",D18=""),"",IFERROR(ROUND(VLOOKUP(B18,管理一覧!$A$5:$O$29,4,FALSE)*D18,0),""))</f>
        <v/>
      </c>
      <c r="F18" s="3"/>
      <c r="G18" s="2"/>
      <c r="H18" s="6"/>
      <c r="I18" s="6"/>
      <c r="J18" s="2"/>
      <c r="K18" s="2"/>
    </row>
    <row r="19" spans="1:11" ht="28" customHeight="1" x14ac:dyDescent="0.2">
      <c r="A19" s="6"/>
      <c r="B19" s="2"/>
      <c r="C19" s="7" t="str">
        <f>IF(B19="","",IFERROR(VLOOKUP(B19,管理一覧!$A$5:$O$29,2,FALSE),"未登録"))</f>
        <v/>
      </c>
      <c r="D19" s="8"/>
      <c r="E19" s="5" t="str">
        <f>IF(OR(B19="",D19=""),"",IFERROR(ROUND(VLOOKUP(B19,管理一覧!$A$5:$O$29,4,FALSE)*D19,0),""))</f>
        <v/>
      </c>
      <c r="F19" s="3"/>
      <c r="G19" s="2"/>
      <c r="H19" s="6"/>
      <c r="I19" s="6"/>
      <c r="J19" s="2"/>
      <c r="K19" s="2"/>
    </row>
    <row r="20" spans="1:11" ht="28" customHeight="1" x14ac:dyDescent="0.2">
      <c r="A20" s="6"/>
      <c r="B20" s="2"/>
      <c r="C20" s="7" t="str">
        <f>IF(B20="","",IFERROR(VLOOKUP(B20,管理一覧!$A$5:$O$29,2,FALSE),"未登録"))</f>
        <v/>
      </c>
      <c r="D20" s="8"/>
      <c r="E20" s="5" t="str">
        <f>IF(OR(B20="",D20=""),"",IFERROR(ROUND(VLOOKUP(B20,管理一覧!$A$5:$O$29,4,FALSE)*D20,0),""))</f>
        <v/>
      </c>
      <c r="F20" s="3"/>
      <c r="G20" s="2"/>
      <c r="H20" s="6"/>
      <c r="I20" s="6"/>
      <c r="J20" s="2"/>
      <c r="K20" s="2"/>
    </row>
    <row r="21" spans="1:11" ht="28" customHeight="1" x14ac:dyDescent="0.2">
      <c r="A21" s="6"/>
      <c r="B21" s="2"/>
      <c r="C21" s="7" t="str">
        <f>IF(B21="","",IFERROR(VLOOKUP(B21,管理一覧!$A$5:$O$29,2,FALSE),"未登録"))</f>
        <v/>
      </c>
      <c r="D21" s="8"/>
      <c r="E21" s="5" t="str">
        <f>IF(OR(B21="",D21=""),"",IFERROR(ROUND(VLOOKUP(B21,管理一覧!$A$5:$O$29,4,FALSE)*D21,0),""))</f>
        <v/>
      </c>
      <c r="F21" s="3"/>
      <c r="G21" s="2"/>
      <c r="H21" s="6"/>
      <c r="I21" s="6"/>
      <c r="J21" s="2"/>
      <c r="K21" s="2"/>
    </row>
    <row r="22" spans="1:11" ht="28" customHeight="1" x14ac:dyDescent="0.2">
      <c r="A22" s="6"/>
      <c r="B22" s="2"/>
      <c r="C22" s="7" t="str">
        <f>IF(B22="","",IFERROR(VLOOKUP(B22,管理一覧!$A$5:$O$29,2,FALSE),"未登録"))</f>
        <v/>
      </c>
      <c r="D22" s="8"/>
      <c r="E22" s="5" t="str">
        <f>IF(OR(B22="",D22=""),"",IFERROR(ROUND(VLOOKUP(B22,管理一覧!$A$5:$O$29,4,FALSE)*D22,0),""))</f>
        <v/>
      </c>
      <c r="F22" s="3"/>
      <c r="G22" s="2"/>
      <c r="H22" s="6"/>
      <c r="I22" s="6"/>
      <c r="J22" s="2"/>
      <c r="K22" s="2"/>
    </row>
    <row r="23" spans="1:11" ht="28" customHeight="1" x14ac:dyDescent="0.2">
      <c r="A23" s="6"/>
      <c r="B23" s="2"/>
      <c r="C23" s="7" t="str">
        <f>IF(B23="","",IFERROR(VLOOKUP(B23,管理一覧!$A$5:$O$29,2,FALSE),"未登録"))</f>
        <v/>
      </c>
      <c r="D23" s="8"/>
      <c r="E23" s="5" t="str">
        <f>IF(OR(B23="",D23=""),"",IFERROR(ROUND(VLOOKUP(B23,管理一覧!$A$5:$O$29,4,FALSE)*D23,0),""))</f>
        <v/>
      </c>
      <c r="F23" s="3"/>
      <c r="G23" s="2"/>
      <c r="H23" s="6"/>
      <c r="I23" s="6"/>
      <c r="J23" s="2"/>
      <c r="K23" s="2"/>
    </row>
    <row r="24" spans="1:11" ht="28" customHeight="1" x14ac:dyDescent="0.2">
      <c r="A24" s="6"/>
      <c r="B24" s="2"/>
      <c r="C24" s="7" t="str">
        <f>IF(B24="","",IFERROR(VLOOKUP(B24,管理一覧!$A$5:$O$29,2,FALSE),"未登録"))</f>
        <v/>
      </c>
      <c r="D24" s="8"/>
      <c r="E24" s="5" t="str">
        <f>IF(OR(B24="",D24=""),"",IFERROR(ROUND(VLOOKUP(B24,管理一覧!$A$5:$O$29,4,FALSE)*D24,0),""))</f>
        <v/>
      </c>
      <c r="F24" s="3"/>
      <c r="G24" s="2"/>
      <c r="H24" s="6"/>
      <c r="I24" s="6"/>
      <c r="J24" s="2"/>
      <c r="K24" s="2"/>
    </row>
    <row r="25" spans="1:11" ht="28" customHeight="1" x14ac:dyDescent="0.2">
      <c r="A25" s="6"/>
      <c r="B25" s="2"/>
      <c r="C25" s="7" t="str">
        <f>IF(B25="","",IFERROR(VLOOKUP(B25,管理一覧!$A$5:$O$29,2,FALSE),"未登録"))</f>
        <v/>
      </c>
      <c r="D25" s="8"/>
      <c r="E25" s="5" t="str">
        <f>IF(OR(B25="",D25=""),"",IFERROR(ROUND(VLOOKUP(B25,管理一覧!$A$5:$O$29,4,FALSE)*D25,0),""))</f>
        <v/>
      </c>
      <c r="F25" s="3"/>
      <c r="G25" s="2"/>
      <c r="H25" s="6"/>
      <c r="I25" s="6"/>
      <c r="J25" s="2"/>
      <c r="K25" s="2"/>
    </row>
    <row r="26" spans="1:11" ht="28" customHeight="1" x14ac:dyDescent="0.2">
      <c r="A26" s="6"/>
      <c r="B26" s="2"/>
      <c r="C26" s="7" t="str">
        <f>IF(B26="","",IFERROR(VLOOKUP(B26,管理一覧!$A$5:$O$29,2,FALSE),"未登録"))</f>
        <v/>
      </c>
      <c r="D26" s="8"/>
      <c r="E26" s="5" t="str">
        <f>IF(OR(B26="",D26=""),"",IFERROR(ROUND(VLOOKUP(B26,管理一覧!$A$5:$O$29,4,FALSE)*D26,0),""))</f>
        <v/>
      </c>
      <c r="F26" s="3"/>
      <c r="G26" s="2"/>
      <c r="H26" s="6"/>
      <c r="I26" s="6"/>
      <c r="J26" s="2"/>
      <c r="K26" s="2"/>
    </row>
    <row r="27" spans="1:11" ht="28" customHeight="1" x14ac:dyDescent="0.2">
      <c r="A27" s="6"/>
      <c r="B27" s="2"/>
      <c r="C27" s="7" t="str">
        <f>IF(B27="","",IFERROR(VLOOKUP(B27,管理一覧!$A$5:$O$29,2,FALSE),"未登録"))</f>
        <v/>
      </c>
      <c r="D27" s="8"/>
      <c r="E27" s="5" t="str">
        <f>IF(OR(B27="",D27=""),"",IFERROR(ROUND(VLOOKUP(B27,管理一覧!$A$5:$O$29,4,FALSE)*D27,0),""))</f>
        <v/>
      </c>
      <c r="F27" s="3"/>
      <c r="G27" s="2"/>
      <c r="H27" s="6"/>
      <c r="I27" s="6"/>
      <c r="J27" s="2"/>
      <c r="K27" s="2"/>
    </row>
    <row r="28" spans="1:11" ht="28" customHeight="1" x14ac:dyDescent="0.2">
      <c r="A28" s="6"/>
      <c r="B28" s="2"/>
      <c r="C28" s="7" t="str">
        <f>IF(B28="","",IFERROR(VLOOKUP(B28,管理一覧!$A$5:$O$29,2,FALSE),"未登録"))</f>
        <v/>
      </c>
      <c r="D28" s="8"/>
      <c r="E28" s="5" t="str">
        <f>IF(OR(B28="",D28=""),"",IFERROR(ROUND(VLOOKUP(B28,管理一覧!$A$5:$O$29,4,FALSE)*D28,0),""))</f>
        <v/>
      </c>
      <c r="F28" s="3"/>
      <c r="G28" s="2"/>
      <c r="H28" s="6"/>
      <c r="I28" s="6"/>
      <c r="J28" s="2"/>
      <c r="K28" s="2"/>
    </row>
    <row r="29" spans="1:11" ht="28" customHeight="1" x14ac:dyDescent="0.2">
      <c r="A29" s="6"/>
      <c r="B29" s="2"/>
      <c r="C29" s="7" t="str">
        <f>IF(B29="","",IFERROR(VLOOKUP(B29,管理一覧!$A$5:$O$29,2,FALSE),"未登録"))</f>
        <v/>
      </c>
      <c r="D29" s="8"/>
      <c r="E29" s="5" t="str">
        <f>IF(OR(B29="",D29=""),"",IFERROR(ROUND(VLOOKUP(B29,管理一覧!$A$5:$O$29,4,FALSE)*D29,0),""))</f>
        <v/>
      </c>
      <c r="F29" s="3"/>
      <c r="G29" s="2"/>
      <c r="H29" s="6"/>
      <c r="I29" s="6"/>
      <c r="J29" s="2"/>
      <c r="K29" s="2"/>
    </row>
    <row r="30" spans="1:11" ht="28" customHeight="1" x14ac:dyDescent="0.2">
      <c r="A30" s="6"/>
      <c r="B30" s="2"/>
      <c r="C30" s="7" t="str">
        <f>IF(B30="","",IFERROR(VLOOKUP(B30,管理一覧!$A$5:$O$29,2,FALSE),"未登録"))</f>
        <v/>
      </c>
      <c r="D30" s="8"/>
      <c r="E30" s="5" t="str">
        <f>IF(OR(B30="",D30=""),"",IFERROR(ROUND(VLOOKUP(B30,管理一覧!$A$5:$O$29,4,FALSE)*D30,0),""))</f>
        <v/>
      </c>
      <c r="F30" s="3"/>
      <c r="G30" s="2"/>
      <c r="H30" s="6"/>
      <c r="I30" s="6"/>
      <c r="J30" s="2"/>
      <c r="K30" s="2"/>
    </row>
    <row r="31" spans="1:11" ht="28" customHeight="1" x14ac:dyDescent="0.2">
      <c r="A31" s="6"/>
      <c r="B31" s="2"/>
      <c r="C31" s="7" t="str">
        <f>IF(B31="","",IFERROR(VLOOKUP(B31,管理一覧!$A$5:$O$29,2,FALSE),"未登録"))</f>
        <v/>
      </c>
      <c r="D31" s="8"/>
      <c r="E31" s="5" t="str">
        <f>IF(OR(B31="",D31=""),"",IFERROR(ROUND(VLOOKUP(B31,管理一覧!$A$5:$O$29,4,FALSE)*D31,0),""))</f>
        <v/>
      </c>
      <c r="F31" s="3"/>
      <c r="G31" s="2"/>
      <c r="H31" s="6"/>
      <c r="I31" s="6"/>
      <c r="J31" s="2"/>
      <c r="K31" s="2"/>
    </row>
    <row r="32" spans="1:11" ht="28" customHeight="1" x14ac:dyDescent="0.2">
      <c r="A32" s="6"/>
      <c r="B32" s="2"/>
      <c r="C32" s="7" t="str">
        <f>IF(B32="","",IFERROR(VLOOKUP(B32,管理一覧!$A$5:$O$29,2,FALSE),"未登録"))</f>
        <v/>
      </c>
      <c r="D32" s="8"/>
      <c r="E32" s="5" t="str">
        <f>IF(OR(B32="",D32=""),"",IFERROR(ROUND(VLOOKUP(B32,管理一覧!$A$5:$O$29,4,FALSE)*D32,0),""))</f>
        <v/>
      </c>
      <c r="F32" s="3"/>
      <c r="G32" s="2"/>
      <c r="H32" s="6"/>
      <c r="I32" s="6"/>
      <c r="J32" s="2"/>
      <c r="K32" s="2"/>
    </row>
    <row r="33" spans="1:11" ht="28" customHeight="1" x14ac:dyDescent="0.2">
      <c r="A33" s="6"/>
      <c r="B33" s="2"/>
      <c r="C33" s="7" t="str">
        <f>IF(B33="","",IFERROR(VLOOKUP(B33,管理一覧!$A$5:$O$29,2,FALSE),"未登録"))</f>
        <v/>
      </c>
      <c r="D33" s="8"/>
      <c r="E33" s="5" t="str">
        <f>IF(OR(B33="",D33=""),"",IFERROR(ROUND(VLOOKUP(B33,管理一覧!$A$5:$O$29,4,FALSE)*D33,0),""))</f>
        <v/>
      </c>
      <c r="F33" s="3"/>
      <c r="G33" s="2"/>
      <c r="H33" s="6"/>
      <c r="I33" s="6"/>
      <c r="J33" s="2"/>
      <c r="K33" s="2"/>
    </row>
    <row r="34" spans="1:11" ht="28" customHeight="1" x14ac:dyDescent="0.2">
      <c r="A34" s="6"/>
      <c r="B34" s="2"/>
      <c r="C34" s="7" t="str">
        <f>IF(B34="","",IFERROR(VLOOKUP(B34,管理一覧!$A$5:$O$29,2,FALSE),"未登録"))</f>
        <v/>
      </c>
      <c r="D34" s="8"/>
      <c r="E34" s="5" t="str">
        <f>IF(OR(B34="",D34=""),"",IFERROR(ROUND(VLOOKUP(B34,管理一覧!$A$5:$O$29,4,FALSE)*D34,0),""))</f>
        <v/>
      </c>
      <c r="F34" s="3"/>
      <c r="G34" s="2"/>
      <c r="H34" s="6"/>
      <c r="I34" s="6"/>
      <c r="J34" s="2"/>
      <c r="K34" s="2"/>
    </row>
    <row r="35" spans="1:11" ht="28" customHeight="1" x14ac:dyDescent="0.2">
      <c r="A35" s="6"/>
      <c r="B35" s="2"/>
      <c r="C35" s="7" t="str">
        <f>IF(B35="","",IFERROR(VLOOKUP(B35,管理一覧!$A$5:$O$29,2,FALSE),"未登録"))</f>
        <v/>
      </c>
      <c r="D35" s="8"/>
      <c r="E35" s="5" t="str">
        <f>IF(OR(B35="",D35=""),"",IFERROR(ROUND(VLOOKUP(B35,管理一覧!$A$5:$O$29,4,FALSE)*D35,0),""))</f>
        <v/>
      </c>
      <c r="F35" s="3"/>
      <c r="G35" s="2"/>
      <c r="H35" s="6"/>
      <c r="I35" s="6"/>
      <c r="J35" s="2"/>
      <c r="K35" s="2"/>
    </row>
    <row r="36" spans="1:11" ht="28" customHeight="1" x14ac:dyDescent="0.2">
      <c r="A36" s="6"/>
      <c r="B36" s="2"/>
      <c r="C36" s="7" t="str">
        <f>IF(B36="","",IFERROR(VLOOKUP(B36,管理一覧!$A$5:$O$29,2,FALSE),"未登録"))</f>
        <v/>
      </c>
      <c r="D36" s="8"/>
      <c r="E36" s="5" t="str">
        <f>IF(OR(B36="",D36=""),"",IFERROR(ROUND(VLOOKUP(B36,管理一覧!$A$5:$O$29,4,FALSE)*D36,0),""))</f>
        <v/>
      </c>
      <c r="F36" s="3"/>
      <c r="G36" s="2"/>
      <c r="H36" s="6"/>
      <c r="I36" s="6"/>
      <c r="J36" s="2"/>
      <c r="K36" s="2"/>
    </row>
    <row r="37" spans="1:11" ht="28" customHeight="1" x14ac:dyDescent="0.2">
      <c r="A37" s="6"/>
      <c r="B37" s="2"/>
      <c r="C37" s="7" t="str">
        <f>IF(B37="","",IFERROR(VLOOKUP(B37,管理一覧!$A$5:$O$29,2,FALSE),"未登録"))</f>
        <v/>
      </c>
      <c r="D37" s="8"/>
      <c r="E37" s="5" t="str">
        <f>IF(OR(B37="",D37=""),"",IFERROR(ROUND(VLOOKUP(B37,管理一覧!$A$5:$O$29,4,FALSE)*D37,0),""))</f>
        <v/>
      </c>
      <c r="F37" s="3"/>
      <c r="G37" s="2"/>
      <c r="H37" s="6"/>
      <c r="I37" s="6"/>
      <c r="J37" s="2"/>
      <c r="K37" s="2"/>
    </row>
    <row r="38" spans="1:11" ht="28" customHeight="1" x14ac:dyDescent="0.2">
      <c r="A38" s="6"/>
      <c r="B38" s="2"/>
      <c r="C38" s="7" t="str">
        <f>IF(B38="","",IFERROR(VLOOKUP(B38,管理一覧!$A$5:$O$29,2,FALSE),"未登録"))</f>
        <v/>
      </c>
      <c r="D38" s="8"/>
      <c r="E38" s="5" t="str">
        <f>IF(OR(B38="",D38=""),"",IFERROR(ROUND(VLOOKUP(B38,管理一覧!$A$5:$O$29,4,FALSE)*D38,0),""))</f>
        <v/>
      </c>
      <c r="F38" s="3"/>
      <c r="G38" s="2"/>
      <c r="H38" s="6"/>
      <c r="I38" s="6"/>
      <c r="J38" s="2"/>
      <c r="K38" s="2"/>
    </row>
    <row r="39" spans="1:11" ht="28" customHeight="1" x14ac:dyDescent="0.2">
      <c r="A39" s="6"/>
      <c r="B39" s="2"/>
      <c r="C39" s="7" t="str">
        <f>IF(B39="","",IFERROR(VLOOKUP(B39,管理一覧!$A$5:$O$29,2,FALSE),"未登録"))</f>
        <v/>
      </c>
      <c r="D39" s="8"/>
      <c r="E39" s="5" t="str">
        <f>IF(OR(B39="",D39=""),"",IFERROR(ROUND(VLOOKUP(B39,管理一覧!$A$5:$O$29,4,FALSE)*D39,0),""))</f>
        <v/>
      </c>
      <c r="F39" s="3"/>
      <c r="G39" s="2"/>
      <c r="H39" s="6"/>
      <c r="I39" s="6"/>
      <c r="J39" s="2"/>
      <c r="K39" s="2"/>
    </row>
    <row r="40" spans="1:11" ht="28" customHeight="1" x14ac:dyDescent="0.2">
      <c r="A40" s="6"/>
      <c r="B40" s="2"/>
      <c r="C40" s="7" t="str">
        <f>IF(B40="","",IFERROR(VLOOKUP(B40,管理一覧!$A$5:$O$29,2,FALSE),"未登録"))</f>
        <v/>
      </c>
      <c r="D40" s="8"/>
      <c r="E40" s="5" t="str">
        <f>IF(OR(B40="",D40=""),"",IFERROR(ROUND(VLOOKUP(B40,管理一覧!$A$5:$O$29,4,FALSE)*D40,0),""))</f>
        <v/>
      </c>
      <c r="F40" s="3"/>
      <c r="G40" s="2"/>
      <c r="H40" s="6"/>
      <c r="I40" s="6"/>
      <c r="J40" s="2"/>
      <c r="K40" s="2"/>
    </row>
    <row r="41" spans="1:11" ht="28" customHeight="1" x14ac:dyDescent="0.2">
      <c r="A41" s="6"/>
      <c r="B41" s="2"/>
      <c r="C41" s="7" t="str">
        <f>IF(B41="","",IFERROR(VLOOKUP(B41,管理一覧!$A$5:$O$29,2,FALSE),"未登録"))</f>
        <v/>
      </c>
      <c r="D41" s="8"/>
      <c r="E41" s="5" t="str">
        <f>IF(OR(B41="",D41=""),"",IFERROR(ROUND(VLOOKUP(B41,管理一覧!$A$5:$O$29,4,FALSE)*D41,0),""))</f>
        <v/>
      </c>
      <c r="F41" s="3"/>
      <c r="G41" s="2"/>
      <c r="H41" s="6"/>
      <c r="I41" s="6"/>
      <c r="J41" s="2"/>
      <c r="K41" s="2"/>
    </row>
    <row r="42" spans="1:11" ht="28" customHeight="1" x14ac:dyDescent="0.2">
      <c r="A42" s="6"/>
      <c r="B42" s="2"/>
      <c r="C42" s="7" t="str">
        <f>IF(B42="","",IFERROR(VLOOKUP(B42,管理一覧!$A$5:$O$29,2,FALSE),"未登録"))</f>
        <v/>
      </c>
      <c r="D42" s="8"/>
      <c r="E42" s="5" t="str">
        <f>IF(OR(B42="",D42=""),"",IFERROR(ROUND(VLOOKUP(B42,管理一覧!$A$5:$O$29,4,FALSE)*D42,0),""))</f>
        <v/>
      </c>
      <c r="F42" s="3"/>
      <c r="G42" s="2"/>
      <c r="H42" s="6"/>
      <c r="I42" s="6"/>
      <c r="J42" s="2"/>
      <c r="K42" s="2"/>
    </row>
    <row r="43" spans="1:11" ht="28" customHeight="1" x14ac:dyDescent="0.2">
      <c r="A43" s="6"/>
      <c r="B43" s="2"/>
      <c r="C43" s="7" t="str">
        <f>IF(B43="","",IFERROR(VLOOKUP(B43,管理一覧!$A$5:$O$29,2,FALSE),"未登録"))</f>
        <v/>
      </c>
      <c r="D43" s="8"/>
      <c r="E43" s="5" t="str">
        <f>IF(OR(B43="",D43=""),"",IFERROR(ROUND(VLOOKUP(B43,管理一覧!$A$5:$O$29,4,FALSE)*D43,0),""))</f>
        <v/>
      </c>
      <c r="F43" s="3"/>
      <c r="G43" s="2"/>
      <c r="H43" s="6"/>
      <c r="I43" s="6"/>
      <c r="J43" s="2"/>
      <c r="K43" s="2"/>
    </row>
    <row r="44" spans="1:11" ht="28" customHeight="1" x14ac:dyDescent="0.2">
      <c r="A44" s="6"/>
      <c r="B44" s="2"/>
      <c r="C44" s="7" t="str">
        <f>IF(B44="","",IFERROR(VLOOKUP(B44,管理一覧!$A$5:$O$29,2,FALSE),"未登録"))</f>
        <v/>
      </c>
      <c r="D44" s="8"/>
      <c r="E44" s="5" t="str">
        <f>IF(OR(B44="",D44=""),"",IFERROR(ROUND(VLOOKUP(B44,管理一覧!$A$5:$O$29,4,FALSE)*D44,0),""))</f>
        <v/>
      </c>
      <c r="F44" s="3"/>
      <c r="G44" s="2"/>
      <c r="H44" s="6"/>
      <c r="I44" s="6"/>
      <c r="J44" s="2"/>
      <c r="K44" s="2"/>
    </row>
    <row r="45" spans="1:11" ht="28" customHeight="1" x14ac:dyDescent="0.2">
      <c r="A45" s="6"/>
      <c r="B45" s="2"/>
      <c r="C45" s="7" t="str">
        <f>IF(B45="","",IFERROR(VLOOKUP(B45,管理一覧!$A$5:$O$29,2,FALSE),"未登録"))</f>
        <v/>
      </c>
      <c r="D45" s="8"/>
      <c r="E45" s="5" t="str">
        <f>IF(OR(B45="",D45=""),"",IFERROR(ROUND(VLOOKUP(B45,管理一覧!$A$5:$O$29,4,FALSE)*D45,0),""))</f>
        <v/>
      </c>
      <c r="F45" s="3"/>
      <c r="G45" s="2"/>
      <c r="H45" s="6"/>
      <c r="I45" s="6"/>
      <c r="J45" s="2"/>
      <c r="K45" s="2"/>
    </row>
    <row r="46" spans="1:11" ht="28" customHeight="1" x14ac:dyDescent="0.2">
      <c r="A46" s="6"/>
      <c r="B46" s="2"/>
      <c r="C46" s="7" t="str">
        <f>IF(B46="","",IFERROR(VLOOKUP(B46,管理一覧!$A$5:$O$29,2,FALSE),"未登録"))</f>
        <v/>
      </c>
      <c r="D46" s="8"/>
      <c r="E46" s="5" t="str">
        <f>IF(OR(B46="",D46=""),"",IFERROR(ROUND(VLOOKUP(B46,管理一覧!$A$5:$O$29,4,FALSE)*D46,0),""))</f>
        <v/>
      </c>
      <c r="F46" s="3"/>
      <c r="G46" s="2"/>
      <c r="H46" s="6"/>
      <c r="I46" s="6"/>
      <c r="J46" s="2"/>
      <c r="K46" s="2"/>
    </row>
    <row r="47" spans="1:11" ht="28" customHeight="1" x14ac:dyDescent="0.2">
      <c r="A47" s="6"/>
      <c r="B47" s="2"/>
      <c r="C47" s="7" t="str">
        <f>IF(B47="","",IFERROR(VLOOKUP(B47,管理一覧!$A$5:$O$29,2,FALSE),"未登録"))</f>
        <v/>
      </c>
      <c r="D47" s="8"/>
      <c r="E47" s="5" t="str">
        <f>IF(OR(B47="",D47=""),"",IFERROR(ROUND(VLOOKUP(B47,管理一覧!$A$5:$O$29,4,FALSE)*D47,0),""))</f>
        <v/>
      </c>
      <c r="F47" s="3"/>
      <c r="G47" s="2"/>
      <c r="H47" s="6"/>
      <c r="I47" s="6"/>
      <c r="J47" s="2"/>
      <c r="K47" s="2"/>
    </row>
    <row r="48" spans="1:11" ht="28" customHeight="1" x14ac:dyDescent="0.2">
      <c r="A48" s="6"/>
      <c r="B48" s="2"/>
      <c r="C48" s="7" t="str">
        <f>IF(B48="","",IFERROR(VLOOKUP(B48,管理一覧!$A$5:$O$29,2,FALSE),"未登録"))</f>
        <v/>
      </c>
      <c r="D48" s="8"/>
      <c r="E48" s="5" t="str">
        <f>IF(OR(B48="",D48=""),"",IFERROR(ROUND(VLOOKUP(B48,管理一覧!$A$5:$O$29,4,FALSE)*D48,0),""))</f>
        <v/>
      </c>
      <c r="F48" s="3"/>
      <c r="G48" s="2"/>
      <c r="H48" s="6"/>
      <c r="I48" s="6"/>
      <c r="J48" s="2"/>
      <c r="K48" s="2"/>
    </row>
    <row r="49" spans="1:11" ht="28" customHeight="1" x14ac:dyDescent="0.2">
      <c r="A49" s="6"/>
      <c r="B49" s="2"/>
      <c r="C49" s="7" t="str">
        <f>IF(B49="","",IFERROR(VLOOKUP(B49,管理一覧!$A$5:$O$29,2,FALSE),"未登録"))</f>
        <v/>
      </c>
      <c r="D49" s="8"/>
      <c r="E49" s="5" t="str">
        <f>IF(OR(B49="",D49=""),"",IFERROR(ROUND(VLOOKUP(B49,管理一覧!$A$5:$O$29,4,FALSE)*D49,0),""))</f>
        <v/>
      </c>
      <c r="F49" s="3"/>
      <c r="G49" s="2"/>
      <c r="H49" s="6"/>
      <c r="I49" s="6"/>
      <c r="J49" s="2"/>
      <c r="K49" s="2"/>
    </row>
    <row r="50" spans="1:11" ht="28" customHeight="1" x14ac:dyDescent="0.2">
      <c r="A50" s="6"/>
      <c r="B50" s="2"/>
      <c r="C50" s="7" t="str">
        <f>IF(B50="","",IFERROR(VLOOKUP(B50,管理一覧!$A$5:$O$29,2,FALSE),"未登録"))</f>
        <v/>
      </c>
      <c r="D50" s="8"/>
      <c r="E50" s="5" t="str">
        <f>IF(OR(B50="",D50=""),"",IFERROR(ROUND(VLOOKUP(B50,管理一覧!$A$5:$O$29,4,FALSE)*D50,0),""))</f>
        <v/>
      </c>
      <c r="F50" s="3"/>
      <c r="G50" s="2"/>
      <c r="H50" s="6"/>
      <c r="I50" s="6"/>
      <c r="J50" s="2"/>
      <c r="K50" s="2"/>
    </row>
    <row r="51" spans="1:11" ht="28" customHeight="1" x14ac:dyDescent="0.2">
      <c r="A51" s="6"/>
      <c r="B51" s="2"/>
      <c r="C51" s="7" t="str">
        <f>IF(B51="","",IFERROR(VLOOKUP(B51,管理一覧!$A$5:$O$29,2,FALSE),"未登録"))</f>
        <v/>
      </c>
      <c r="D51" s="8"/>
      <c r="E51" s="5" t="str">
        <f>IF(OR(B51="",D51=""),"",IFERROR(ROUND(VLOOKUP(B51,管理一覧!$A$5:$O$29,4,FALSE)*D51,0),""))</f>
        <v/>
      </c>
      <c r="F51" s="3"/>
      <c r="G51" s="2"/>
      <c r="H51" s="6"/>
      <c r="I51" s="6"/>
      <c r="J51" s="2"/>
      <c r="K51" s="2"/>
    </row>
    <row r="52" spans="1:11" ht="28" customHeight="1" x14ac:dyDescent="0.2">
      <c r="A52" s="6"/>
      <c r="B52" s="2"/>
      <c r="C52" s="7" t="str">
        <f>IF(B52="","",IFERROR(VLOOKUP(B52,管理一覧!$A$5:$O$29,2,FALSE),"未登録"))</f>
        <v/>
      </c>
      <c r="D52" s="8"/>
      <c r="E52" s="5" t="str">
        <f>IF(OR(B52="",D52=""),"",IFERROR(ROUND(VLOOKUP(B52,管理一覧!$A$5:$O$29,4,FALSE)*D52,0),""))</f>
        <v/>
      </c>
      <c r="F52" s="3"/>
      <c r="G52" s="2"/>
      <c r="H52" s="6"/>
      <c r="I52" s="6"/>
      <c r="J52" s="2"/>
      <c r="K52" s="2"/>
    </row>
    <row r="53" spans="1:11" ht="28" customHeight="1" x14ac:dyDescent="0.2">
      <c r="A53" s="6"/>
      <c r="B53" s="2"/>
      <c r="C53" s="7" t="str">
        <f>IF(B53="","",IFERROR(VLOOKUP(B53,管理一覧!$A$5:$O$29,2,FALSE),"未登録"))</f>
        <v/>
      </c>
      <c r="D53" s="8"/>
      <c r="E53" s="5" t="str">
        <f>IF(OR(B53="",D53=""),"",IFERROR(ROUND(VLOOKUP(B53,管理一覧!$A$5:$O$29,4,FALSE)*D53,0),""))</f>
        <v/>
      </c>
      <c r="F53" s="3"/>
      <c r="G53" s="2"/>
      <c r="H53" s="6"/>
      <c r="I53" s="6"/>
      <c r="J53" s="2"/>
      <c r="K53" s="2"/>
    </row>
    <row r="54" spans="1:11" ht="28" customHeight="1" x14ac:dyDescent="0.2">
      <c r="A54" s="6"/>
      <c r="B54" s="2"/>
      <c r="C54" s="7" t="str">
        <f>IF(B54="","",IFERROR(VLOOKUP(B54,管理一覧!$A$5:$O$29,2,FALSE),"未登録"))</f>
        <v/>
      </c>
      <c r="D54" s="8"/>
      <c r="E54" s="5" t="str">
        <f>IF(OR(B54="",D54=""),"",IFERROR(ROUND(VLOOKUP(B54,管理一覧!$A$5:$O$29,4,FALSE)*D54,0),""))</f>
        <v/>
      </c>
      <c r="F54" s="3"/>
      <c r="G54" s="2"/>
      <c r="H54" s="6"/>
      <c r="I54" s="6"/>
      <c r="J54" s="2"/>
      <c r="K54" s="2"/>
    </row>
    <row r="55" spans="1:11" ht="28" customHeight="1" x14ac:dyDescent="0.2">
      <c r="A55" s="6"/>
      <c r="B55" s="2"/>
      <c r="C55" s="7" t="str">
        <f>IF(B55="","",IFERROR(VLOOKUP(B55,管理一覧!$A$5:$O$29,2,FALSE),"未登録"))</f>
        <v/>
      </c>
      <c r="D55" s="8"/>
      <c r="E55" s="5" t="str">
        <f>IF(OR(B55="",D55=""),"",IFERROR(ROUND(VLOOKUP(B55,管理一覧!$A$5:$O$29,4,FALSE)*D55,0),""))</f>
        <v/>
      </c>
      <c r="F55" s="3"/>
      <c r="G55" s="2"/>
      <c r="H55" s="6"/>
      <c r="I55" s="6"/>
      <c r="J55" s="2"/>
      <c r="K55" s="2"/>
    </row>
  </sheetData>
  <autoFilter ref="A5:K55" xr:uid="{00000000-0009-0000-0000-000001000000}"/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0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5" x14ac:dyDescent="0.2"/>
  <cols>
    <col min="1" max="1" width="14" customWidth="1"/>
    <col min="2" max="2" width="28" customWidth="1"/>
    <col min="3" max="3" width="15" customWidth="1"/>
    <col min="4" max="4" width="14" customWidth="1"/>
    <col min="5" max="5" width="16" customWidth="1"/>
    <col min="6" max="8" width="15" customWidth="1"/>
    <col min="9" max="9" width="17" customWidth="1"/>
    <col min="10" max="10" width="12" customWidth="1"/>
    <col min="11" max="11" width="34" customWidth="1"/>
  </cols>
  <sheetData>
    <row r="1" spans="1:11" ht="31" customHeight="1" x14ac:dyDescent="0.2">
      <c r="A1" s="11" t="s">
        <v>56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4" customHeight="1" x14ac:dyDescent="0.2">
      <c r="A2" s="13" t="s">
        <v>57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5" spans="1:11" ht="32" customHeight="1" x14ac:dyDescent="0.2">
      <c r="A5" s="1" t="s">
        <v>2</v>
      </c>
      <c r="B5" s="1" t="s">
        <v>43</v>
      </c>
      <c r="C5" s="1" t="s">
        <v>5</v>
      </c>
      <c r="D5" s="1" t="s">
        <v>58</v>
      </c>
      <c r="E5" s="1" t="s">
        <v>59</v>
      </c>
      <c r="F5" s="1" t="s">
        <v>60</v>
      </c>
      <c r="G5" s="1" t="s">
        <v>61</v>
      </c>
      <c r="H5" s="1" t="s">
        <v>62</v>
      </c>
      <c r="I5" s="1" t="s">
        <v>63</v>
      </c>
      <c r="J5" s="1" t="s">
        <v>64</v>
      </c>
      <c r="K5" s="1" t="s">
        <v>65</v>
      </c>
    </row>
    <row r="6" spans="1:11" ht="28" customHeight="1" x14ac:dyDescent="0.2">
      <c r="A6" s="2" t="s">
        <v>17</v>
      </c>
      <c r="B6" s="7" t="str">
        <f>IF(A6="","",IFERROR(VLOOKUP(A6,管理一覧!$A$5:$O$29,2,FALSE),""))</f>
        <v>駅前テナント内装改修</v>
      </c>
      <c r="C6" s="5">
        <f>IF(A6="","",IFERROR(VLOOKUP(A6,管理一覧!$A$5:$O$29,4,FALSE),""))</f>
        <v>6000000</v>
      </c>
      <c r="D6" s="9">
        <f>IF(A6="","",IFERROR(VLOOKUP(A6,管理一覧!$A$5:$O$29,7,FALSE),""))</f>
        <v>0.7</v>
      </c>
      <c r="E6" s="5">
        <f>IF(A6="","",IFERROR(VLOOKUP(A6,管理一覧!$A$5:$O$29,8,FALSE),""))</f>
        <v>4200000</v>
      </c>
      <c r="F6" s="5">
        <f>IF(A6="","",IFERROR(VLOOKUP(A6,管理一覧!$A$5:$O$29,9,FALSE),""))</f>
        <v>4200000</v>
      </c>
      <c r="G6" s="5">
        <f>IF(A6="","",IFERROR(VLOOKUP(A6,管理一覧!$A$5:$O$29,10,FALSE),""))</f>
        <v>0</v>
      </c>
      <c r="H6" s="3">
        <v>3300000</v>
      </c>
      <c r="I6" s="5">
        <f t="shared" ref="I6:I30" si="0">IF(OR(E6="",H6=""),"",E6-H6)</f>
        <v>900000</v>
      </c>
      <c r="J6" s="9">
        <f t="shared" ref="J6:J30" si="1">IFERROR(I6/E6,"")</f>
        <v>0.21428571428571427</v>
      </c>
      <c r="K6" s="2" t="s">
        <v>66</v>
      </c>
    </row>
    <row r="7" spans="1:11" ht="28" customHeight="1" x14ac:dyDescent="0.2">
      <c r="A7" s="2" t="s">
        <v>25</v>
      </c>
      <c r="B7" s="7" t="str">
        <f>IF(A7="","",IFERROR(VLOOKUP(A7,管理一覧!$A$5:$O$29,2,FALSE),""))</f>
        <v>集合住宅 外壁補修</v>
      </c>
      <c r="C7" s="5">
        <f>IF(A7="","",IFERROR(VLOOKUP(A7,管理一覧!$A$5:$O$29,4,FALSE),""))</f>
        <v>3200000</v>
      </c>
      <c r="D7" s="9">
        <f>IF(A7="","",IFERROR(VLOOKUP(A7,管理一覧!$A$5:$O$29,7,FALSE),""))</f>
        <v>0.6</v>
      </c>
      <c r="E7" s="5">
        <f>IF(A7="","",IFERROR(VLOOKUP(A7,管理一覧!$A$5:$O$29,8,FALSE),""))</f>
        <v>1920000</v>
      </c>
      <c r="F7" s="5">
        <f>IF(A7="","",IFERROR(VLOOKUP(A7,管理一覧!$A$5:$O$29,9,FALSE),""))</f>
        <v>0</v>
      </c>
      <c r="G7" s="5">
        <f>IF(A7="","",IFERROR(VLOOKUP(A7,管理一覧!$A$5:$O$29,10,FALSE),""))</f>
        <v>1920000</v>
      </c>
      <c r="H7" s="3">
        <v>2100000</v>
      </c>
      <c r="I7" s="5">
        <f t="shared" si="0"/>
        <v>-180000</v>
      </c>
      <c r="J7" s="9">
        <f t="shared" si="1"/>
        <v>-9.375E-2</v>
      </c>
      <c r="K7" s="2" t="s">
        <v>67</v>
      </c>
    </row>
    <row r="8" spans="1:11" ht="28" customHeight="1" x14ac:dyDescent="0.2">
      <c r="A8" s="2" t="s">
        <v>32</v>
      </c>
      <c r="B8" s="7" t="str">
        <f>IF(A8="","",IFERROR(VLOOKUP(A8,管理一覧!$A$5:$O$29,2,FALSE),""))</f>
        <v>店舗給排水改修</v>
      </c>
      <c r="C8" s="5">
        <f>IF(A8="","",IFERROR(VLOOKUP(A8,管理一覧!$A$5:$O$29,4,FALSE),""))</f>
        <v>4500000</v>
      </c>
      <c r="D8" s="9">
        <f>IF(A8="","",IFERROR(VLOOKUP(A8,管理一覧!$A$5:$O$29,7,FALSE),""))</f>
        <v>1</v>
      </c>
      <c r="E8" s="5">
        <f>IF(A8="","",IFERROR(VLOOKUP(A8,管理一覧!$A$5:$O$29,8,FALSE),""))</f>
        <v>4500000</v>
      </c>
      <c r="F8" s="5">
        <f>IF(A8="","",IFERROR(VLOOKUP(A8,管理一覧!$A$5:$O$29,9,FALSE),""))</f>
        <v>0</v>
      </c>
      <c r="G8" s="5">
        <f>IF(A8="","",IFERROR(VLOOKUP(A8,管理一覧!$A$5:$O$29,10,FALSE),""))</f>
        <v>4500000</v>
      </c>
      <c r="H8" s="3">
        <v>3650000</v>
      </c>
      <c r="I8" s="5">
        <f t="shared" si="0"/>
        <v>850000</v>
      </c>
      <c r="J8" s="9">
        <f t="shared" si="1"/>
        <v>0.18888888888888888</v>
      </c>
      <c r="K8" s="2" t="s">
        <v>68</v>
      </c>
    </row>
    <row r="9" spans="1:11" ht="28" customHeight="1" x14ac:dyDescent="0.2">
      <c r="A9" s="2"/>
      <c r="B9" s="7" t="str">
        <f>IF(A9="","",IFERROR(VLOOKUP(A9,管理一覧!$A$5:$O$29,2,FALSE),""))</f>
        <v/>
      </c>
      <c r="C9" s="5" t="str">
        <f>IF(A9="","",IFERROR(VLOOKUP(A9,管理一覧!$A$5:$O$29,4,FALSE),""))</f>
        <v/>
      </c>
      <c r="D9" s="9" t="str">
        <f>IF(A9="","",IFERROR(VLOOKUP(A9,管理一覧!$A$5:$O$29,7,FALSE),""))</f>
        <v/>
      </c>
      <c r="E9" s="5" t="str">
        <f>IF(A9="","",IFERROR(VLOOKUP(A9,管理一覧!$A$5:$O$29,8,FALSE),""))</f>
        <v/>
      </c>
      <c r="F9" s="5" t="str">
        <f>IF(A9="","",IFERROR(VLOOKUP(A9,管理一覧!$A$5:$O$29,9,FALSE),""))</f>
        <v/>
      </c>
      <c r="G9" s="5" t="str">
        <f>IF(A9="","",IFERROR(VLOOKUP(A9,管理一覧!$A$5:$O$29,10,FALSE),""))</f>
        <v/>
      </c>
      <c r="H9" s="3"/>
      <c r="I9" s="5" t="str">
        <f t="shared" si="0"/>
        <v/>
      </c>
      <c r="J9" s="9" t="str">
        <f t="shared" si="1"/>
        <v/>
      </c>
      <c r="K9" s="2"/>
    </row>
    <row r="10" spans="1:11" ht="28" customHeight="1" x14ac:dyDescent="0.2">
      <c r="A10" s="2"/>
      <c r="B10" s="7" t="str">
        <f>IF(A10="","",IFERROR(VLOOKUP(A10,管理一覧!$A$5:$O$29,2,FALSE),""))</f>
        <v/>
      </c>
      <c r="C10" s="5" t="str">
        <f>IF(A10="","",IFERROR(VLOOKUP(A10,管理一覧!$A$5:$O$29,4,FALSE),""))</f>
        <v/>
      </c>
      <c r="D10" s="9" t="str">
        <f>IF(A10="","",IFERROR(VLOOKUP(A10,管理一覧!$A$5:$O$29,7,FALSE),""))</f>
        <v/>
      </c>
      <c r="E10" s="5" t="str">
        <f>IF(A10="","",IFERROR(VLOOKUP(A10,管理一覧!$A$5:$O$29,8,FALSE),""))</f>
        <v/>
      </c>
      <c r="F10" s="5" t="str">
        <f>IF(A10="","",IFERROR(VLOOKUP(A10,管理一覧!$A$5:$O$29,9,FALSE),""))</f>
        <v/>
      </c>
      <c r="G10" s="5" t="str">
        <f>IF(A10="","",IFERROR(VLOOKUP(A10,管理一覧!$A$5:$O$29,10,FALSE),""))</f>
        <v/>
      </c>
      <c r="H10" s="3"/>
      <c r="I10" s="5" t="str">
        <f t="shared" si="0"/>
        <v/>
      </c>
      <c r="J10" s="9" t="str">
        <f t="shared" si="1"/>
        <v/>
      </c>
      <c r="K10" s="2"/>
    </row>
    <row r="11" spans="1:11" ht="28" customHeight="1" x14ac:dyDescent="0.2">
      <c r="A11" s="2"/>
      <c r="B11" s="7" t="str">
        <f>IF(A11="","",IFERROR(VLOOKUP(A11,管理一覧!$A$5:$O$29,2,FALSE),""))</f>
        <v/>
      </c>
      <c r="C11" s="5" t="str">
        <f>IF(A11="","",IFERROR(VLOOKUP(A11,管理一覧!$A$5:$O$29,4,FALSE),""))</f>
        <v/>
      </c>
      <c r="D11" s="9" t="str">
        <f>IF(A11="","",IFERROR(VLOOKUP(A11,管理一覧!$A$5:$O$29,7,FALSE),""))</f>
        <v/>
      </c>
      <c r="E11" s="5" t="str">
        <f>IF(A11="","",IFERROR(VLOOKUP(A11,管理一覧!$A$5:$O$29,8,FALSE),""))</f>
        <v/>
      </c>
      <c r="F11" s="5" t="str">
        <f>IF(A11="","",IFERROR(VLOOKUP(A11,管理一覧!$A$5:$O$29,9,FALSE),""))</f>
        <v/>
      </c>
      <c r="G11" s="5" t="str">
        <f>IF(A11="","",IFERROR(VLOOKUP(A11,管理一覧!$A$5:$O$29,10,FALSE),""))</f>
        <v/>
      </c>
      <c r="H11" s="3"/>
      <c r="I11" s="5" t="str">
        <f t="shared" si="0"/>
        <v/>
      </c>
      <c r="J11" s="9" t="str">
        <f t="shared" si="1"/>
        <v/>
      </c>
      <c r="K11" s="2"/>
    </row>
    <row r="12" spans="1:11" ht="28" customHeight="1" x14ac:dyDescent="0.2">
      <c r="A12" s="2"/>
      <c r="B12" s="7" t="str">
        <f>IF(A12="","",IFERROR(VLOOKUP(A12,管理一覧!$A$5:$O$29,2,FALSE),""))</f>
        <v/>
      </c>
      <c r="C12" s="5" t="str">
        <f>IF(A12="","",IFERROR(VLOOKUP(A12,管理一覧!$A$5:$O$29,4,FALSE),""))</f>
        <v/>
      </c>
      <c r="D12" s="9" t="str">
        <f>IF(A12="","",IFERROR(VLOOKUP(A12,管理一覧!$A$5:$O$29,7,FALSE),""))</f>
        <v/>
      </c>
      <c r="E12" s="5" t="str">
        <f>IF(A12="","",IFERROR(VLOOKUP(A12,管理一覧!$A$5:$O$29,8,FALSE),""))</f>
        <v/>
      </c>
      <c r="F12" s="5" t="str">
        <f>IF(A12="","",IFERROR(VLOOKUP(A12,管理一覧!$A$5:$O$29,9,FALSE),""))</f>
        <v/>
      </c>
      <c r="G12" s="5" t="str">
        <f>IF(A12="","",IFERROR(VLOOKUP(A12,管理一覧!$A$5:$O$29,10,FALSE),""))</f>
        <v/>
      </c>
      <c r="H12" s="3"/>
      <c r="I12" s="5" t="str">
        <f t="shared" si="0"/>
        <v/>
      </c>
      <c r="J12" s="9" t="str">
        <f t="shared" si="1"/>
        <v/>
      </c>
      <c r="K12" s="2"/>
    </row>
    <row r="13" spans="1:11" ht="28" customHeight="1" x14ac:dyDescent="0.2">
      <c r="A13" s="2"/>
      <c r="B13" s="7" t="str">
        <f>IF(A13="","",IFERROR(VLOOKUP(A13,管理一覧!$A$5:$O$29,2,FALSE),""))</f>
        <v/>
      </c>
      <c r="C13" s="5" t="str">
        <f>IF(A13="","",IFERROR(VLOOKUP(A13,管理一覧!$A$5:$O$29,4,FALSE),""))</f>
        <v/>
      </c>
      <c r="D13" s="9" t="str">
        <f>IF(A13="","",IFERROR(VLOOKUP(A13,管理一覧!$A$5:$O$29,7,FALSE),""))</f>
        <v/>
      </c>
      <c r="E13" s="5" t="str">
        <f>IF(A13="","",IFERROR(VLOOKUP(A13,管理一覧!$A$5:$O$29,8,FALSE),""))</f>
        <v/>
      </c>
      <c r="F13" s="5" t="str">
        <f>IF(A13="","",IFERROR(VLOOKUP(A13,管理一覧!$A$5:$O$29,9,FALSE),""))</f>
        <v/>
      </c>
      <c r="G13" s="5" t="str">
        <f>IF(A13="","",IFERROR(VLOOKUP(A13,管理一覧!$A$5:$O$29,10,FALSE),""))</f>
        <v/>
      </c>
      <c r="H13" s="3"/>
      <c r="I13" s="5" t="str">
        <f t="shared" si="0"/>
        <v/>
      </c>
      <c r="J13" s="9" t="str">
        <f t="shared" si="1"/>
        <v/>
      </c>
      <c r="K13" s="2"/>
    </row>
    <row r="14" spans="1:11" ht="28" customHeight="1" x14ac:dyDescent="0.2">
      <c r="A14" s="2"/>
      <c r="B14" s="7" t="str">
        <f>IF(A14="","",IFERROR(VLOOKUP(A14,管理一覧!$A$5:$O$29,2,FALSE),""))</f>
        <v/>
      </c>
      <c r="C14" s="5" t="str">
        <f>IF(A14="","",IFERROR(VLOOKUP(A14,管理一覧!$A$5:$O$29,4,FALSE),""))</f>
        <v/>
      </c>
      <c r="D14" s="9" t="str">
        <f>IF(A14="","",IFERROR(VLOOKUP(A14,管理一覧!$A$5:$O$29,7,FALSE),""))</f>
        <v/>
      </c>
      <c r="E14" s="5" t="str">
        <f>IF(A14="","",IFERROR(VLOOKUP(A14,管理一覧!$A$5:$O$29,8,FALSE),""))</f>
        <v/>
      </c>
      <c r="F14" s="5" t="str">
        <f>IF(A14="","",IFERROR(VLOOKUP(A14,管理一覧!$A$5:$O$29,9,FALSE),""))</f>
        <v/>
      </c>
      <c r="G14" s="5" t="str">
        <f>IF(A14="","",IFERROR(VLOOKUP(A14,管理一覧!$A$5:$O$29,10,FALSE),""))</f>
        <v/>
      </c>
      <c r="H14" s="3"/>
      <c r="I14" s="5" t="str">
        <f t="shared" si="0"/>
        <v/>
      </c>
      <c r="J14" s="9" t="str">
        <f t="shared" si="1"/>
        <v/>
      </c>
      <c r="K14" s="2"/>
    </row>
    <row r="15" spans="1:11" ht="28" customHeight="1" x14ac:dyDescent="0.2">
      <c r="A15" s="2"/>
      <c r="B15" s="7" t="str">
        <f>IF(A15="","",IFERROR(VLOOKUP(A15,管理一覧!$A$5:$O$29,2,FALSE),""))</f>
        <v/>
      </c>
      <c r="C15" s="5" t="str">
        <f>IF(A15="","",IFERROR(VLOOKUP(A15,管理一覧!$A$5:$O$29,4,FALSE),""))</f>
        <v/>
      </c>
      <c r="D15" s="9" t="str">
        <f>IF(A15="","",IFERROR(VLOOKUP(A15,管理一覧!$A$5:$O$29,7,FALSE),""))</f>
        <v/>
      </c>
      <c r="E15" s="5" t="str">
        <f>IF(A15="","",IFERROR(VLOOKUP(A15,管理一覧!$A$5:$O$29,8,FALSE),""))</f>
        <v/>
      </c>
      <c r="F15" s="5" t="str">
        <f>IF(A15="","",IFERROR(VLOOKUP(A15,管理一覧!$A$5:$O$29,9,FALSE),""))</f>
        <v/>
      </c>
      <c r="G15" s="5" t="str">
        <f>IF(A15="","",IFERROR(VLOOKUP(A15,管理一覧!$A$5:$O$29,10,FALSE),""))</f>
        <v/>
      </c>
      <c r="H15" s="3"/>
      <c r="I15" s="5" t="str">
        <f t="shared" si="0"/>
        <v/>
      </c>
      <c r="J15" s="9" t="str">
        <f t="shared" si="1"/>
        <v/>
      </c>
      <c r="K15" s="2"/>
    </row>
    <row r="16" spans="1:11" ht="28" customHeight="1" x14ac:dyDescent="0.2">
      <c r="A16" s="2"/>
      <c r="B16" s="7" t="str">
        <f>IF(A16="","",IFERROR(VLOOKUP(A16,管理一覧!$A$5:$O$29,2,FALSE),""))</f>
        <v/>
      </c>
      <c r="C16" s="5" t="str">
        <f>IF(A16="","",IFERROR(VLOOKUP(A16,管理一覧!$A$5:$O$29,4,FALSE),""))</f>
        <v/>
      </c>
      <c r="D16" s="9" t="str">
        <f>IF(A16="","",IFERROR(VLOOKUP(A16,管理一覧!$A$5:$O$29,7,FALSE),""))</f>
        <v/>
      </c>
      <c r="E16" s="5" t="str">
        <f>IF(A16="","",IFERROR(VLOOKUP(A16,管理一覧!$A$5:$O$29,8,FALSE),""))</f>
        <v/>
      </c>
      <c r="F16" s="5" t="str">
        <f>IF(A16="","",IFERROR(VLOOKUP(A16,管理一覧!$A$5:$O$29,9,FALSE),""))</f>
        <v/>
      </c>
      <c r="G16" s="5" t="str">
        <f>IF(A16="","",IFERROR(VLOOKUP(A16,管理一覧!$A$5:$O$29,10,FALSE),""))</f>
        <v/>
      </c>
      <c r="H16" s="3"/>
      <c r="I16" s="5" t="str">
        <f t="shared" si="0"/>
        <v/>
      </c>
      <c r="J16" s="9" t="str">
        <f t="shared" si="1"/>
        <v/>
      </c>
      <c r="K16" s="2"/>
    </row>
    <row r="17" spans="1:11" ht="28" customHeight="1" x14ac:dyDescent="0.2">
      <c r="A17" s="2"/>
      <c r="B17" s="7" t="str">
        <f>IF(A17="","",IFERROR(VLOOKUP(A17,管理一覧!$A$5:$O$29,2,FALSE),""))</f>
        <v/>
      </c>
      <c r="C17" s="5" t="str">
        <f>IF(A17="","",IFERROR(VLOOKUP(A17,管理一覧!$A$5:$O$29,4,FALSE),""))</f>
        <v/>
      </c>
      <c r="D17" s="9" t="str">
        <f>IF(A17="","",IFERROR(VLOOKUP(A17,管理一覧!$A$5:$O$29,7,FALSE),""))</f>
        <v/>
      </c>
      <c r="E17" s="5" t="str">
        <f>IF(A17="","",IFERROR(VLOOKUP(A17,管理一覧!$A$5:$O$29,8,FALSE),""))</f>
        <v/>
      </c>
      <c r="F17" s="5" t="str">
        <f>IF(A17="","",IFERROR(VLOOKUP(A17,管理一覧!$A$5:$O$29,9,FALSE),""))</f>
        <v/>
      </c>
      <c r="G17" s="5" t="str">
        <f>IF(A17="","",IFERROR(VLOOKUP(A17,管理一覧!$A$5:$O$29,10,FALSE),""))</f>
        <v/>
      </c>
      <c r="H17" s="3"/>
      <c r="I17" s="5" t="str">
        <f t="shared" si="0"/>
        <v/>
      </c>
      <c r="J17" s="9" t="str">
        <f t="shared" si="1"/>
        <v/>
      </c>
      <c r="K17" s="2"/>
    </row>
    <row r="18" spans="1:11" ht="28" customHeight="1" x14ac:dyDescent="0.2">
      <c r="A18" s="2"/>
      <c r="B18" s="7" t="str">
        <f>IF(A18="","",IFERROR(VLOOKUP(A18,管理一覧!$A$5:$O$29,2,FALSE),""))</f>
        <v/>
      </c>
      <c r="C18" s="5" t="str">
        <f>IF(A18="","",IFERROR(VLOOKUP(A18,管理一覧!$A$5:$O$29,4,FALSE),""))</f>
        <v/>
      </c>
      <c r="D18" s="9" t="str">
        <f>IF(A18="","",IFERROR(VLOOKUP(A18,管理一覧!$A$5:$O$29,7,FALSE),""))</f>
        <v/>
      </c>
      <c r="E18" s="5" t="str">
        <f>IF(A18="","",IFERROR(VLOOKUP(A18,管理一覧!$A$5:$O$29,8,FALSE),""))</f>
        <v/>
      </c>
      <c r="F18" s="5" t="str">
        <f>IF(A18="","",IFERROR(VLOOKUP(A18,管理一覧!$A$5:$O$29,9,FALSE),""))</f>
        <v/>
      </c>
      <c r="G18" s="5" t="str">
        <f>IF(A18="","",IFERROR(VLOOKUP(A18,管理一覧!$A$5:$O$29,10,FALSE),""))</f>
        <v/>
      </c>
      <c r="H18" s="3"/>
      <c r="I18" s="5" t="str">
        <f t="shared" si="0"/>
        <v/>
      </c>
      <c r="J18" s="9" t="str">
        <f t="shared" si="1"/>
        <v/>
      </c>
      <c r="K18" s="2"/>
    </row>
    <row r="19" spans="1:11" ht="28" customHeight="1" x14ac:dyDescent="0.2">
      <c r="A19" s="2"/>
      <c r="B19" s="7" t="str">
        <f>IF(A19="","",IFERROR(VLOOKUP(A19,管理一覧!$A$5:$O$29,2,FALSE),""))</f>
        <v/>
      </c>
      <c r="C19" s="5" t="str">
        <f>IF(A19="","",IFERROR(VLOOKUP(A19,管理一覧!$A$5:$O$29,4,FALSE),""))</f>
        <v/>
      </c>
      <c r="D19" s="9" t="str">
        <f>IF(A19="","",IFERROR(VLOOKUP(A19,管理一覧!$A$5:$O$29,7,FALSE),""))</f>
        <v/>
      </c>
      <c r="E19" s="5" t="str">
        <f>IF(A19="","",IFERROR(VLOOKUP(A19,管理一覧!$A$5:$O$29,8,FALSE),""))</f>
        <v/>
      </c>
      <c r="F19" s="5" t="str">
        <f>IF(A19="","",IFERROR(VLOOKUP(A19,管理一覧!$A$5:$O$29,9,FALSE),""))</f>
        <v/>
      </c>
      <c r="G19" s="5" t="str">
        <f>IF(A19="","",IFERROR(VLOOKUP(A19,管理一覧!$A$5:$O$29,10,FALSE),""))</f>
        <v/>
      </c>
      <c r="H19" s="3"/>
      <c r="I19" s="5" t="str">
        <f t="shared" si="0"/>
        <v/>
      </c>
      <c r="J19" s="9" t="str">
        <f t="shared" si="1"/>
        <v/>
      </c>
      <c r="K19" s="2"/>
    </row>
    <row r="20" spans="1:11" ht="28" customHeight="1" x14ac:dyDescent="0.2">
      <c r="A20" s="2"/>
      <c r="B20" s="7" t="str">
        <f>IF(A20="","",IFERROR(VLOOKUP(A20,管理一覧!$A$5:$O$29,2,FALSE),""))</f>
        <v/>
      </c>
      <c r="C20" s="5" t="str">
        <f>IF(A20="","",IFERROR(VLOOKUP(A20,管理一覧!$A$5:$O$29,4,FALSE),""))</f>
        <v/>
      </c>
      <c r="D20" s="9" t="str">
        <f>IF(A20="","",IFERROR(VLOOKUP(A20,管理一覧!$A$5:$O$29,7,FALSE),""))</f>
        <v/>
      </c>
      <c r="E20" s="5" t="str">
        <f>IF(A20="","",IFERROR(VLOOKUP(A20,管理一覧!$A$5:$O$29,8,FALSE),""))</f>
        <v/>
      </c>
      <c r="F20" s="5" t="str">
        <f>IF(A20="","",IFERROR(VLOOKUP(A20,管理一覧!$A$5:$O$29,9,FALSE),""))</f>
        <v/>
      </c>
      <c r="G20" s="5" t="str">
        <f>IF(A20="","",IFERROR(VLOOKUP(A20,管理一覧!$A$5:$O$29,10,FALSE),""))</f>
        <v/>
      </c>
      <c r="H20" s="3"/>
      <c r="I20" s="5" t="str">
        <f t="shared" si="0"/>
        <v/>
      </c>
      <c r="J20" s="9" t="str">
        <f t="shared" si="1"/>
        <v/>
      </c>
      <c r="K20" s="2"/>
    </row>
    <row r="21" spans="1:11" ht="28" customHeight="1" x14ac:dyDescent="0.2">
      <c r="A21" s="2"/>
      <c r="B21" s="7" t="str">
        <f>IF(A21="","",IFERROR(VLOOKUP(A21,管理一覧!$A$5:$O$29,2,FALSE),""))</f>
        <v/>
      </c>
      <c r="C21" s="5" t="str">
        <f>IF(A21="","",IFERROR(VLOOKUP(A21,管理一覧!$A$5:$O$29,4,FALSE),""))</f>
        <v/>
      </c>
      <c r="D21" s="9" t="str">
        <f>IF(A21="","",IFERROR(VLOOKUP(A21,管理一覧!$A$5:$O$29,7,FALSE),""))</f>
        <v/>
      </c>
      <c r="E21" s="5" t="str">
        <f>IF(A21="","",IFERROR(VLOOKUP(A21,管理一覧!$A$5:$O$29,8,FALSE),""))</f>
        <v/>
      </c>
      <c r="F21" s="5" t="str">
        <f>IF(A21="","",IFERROR(VLOOKUP(A21,管理一覧!$A$5:$O$29,9,FALSE),""))</f>
        <v/>
      </c>
      <c r="G21" s="5" t="str">
        <f>IF(A21="","",IFERROR(VLOOKUP(A21,管理一覧!$A$5:$O$29,10,FALSE),""))</f>
        <v/>
      </c>
      <c r="H21" s="3"/>
      <c r="I21" s="5" t="str">
        <f t="shared" si="0"/>
        <v/>
      </c>
      <c r="J21" s="9" t="str">
        <f t="shared" si="1"/>
        <v/>
      </c>
      <c r="K21" s="2"/>
    </row>
    <row r="22" spans="1:11" ht="28" customHeight="1" x14ac:dyDescent="0.2">
      <c r="A22" s="2"/>
      <c r="B22" s="7" t="str">
        <f>IF(A22="","",IFERROR(VLOOKUP(A22,管理一覧!$A$5:$O$29,2,FALSE),""))</f>
        <v/>
      </c>
      <c r="C22" s="5" t="str">
        <f>IF(A22="","",IFERROR(VLOOKUP(A22,管理一覧!$A$5:$O$29,4,FALSE),""))</f>
        <v/>
      </c>
      <c r="D22" s="9" t="str">
        <f>IF(A22="","",IFERROR(VLOOKUP(A22,管理一覧!$A$5:$O$29,7,FALSE),""))</f>
        <v/>
      </c>
      <c r="E22" s="5" t="str">
        <f>IF(A22="","",IFERROR(VLOOKUP(A22,管理一覧!$A$5:$O$29,8,FALSE),""))</f>
        <v/>
      </c>
      <c r="F22" s="5" t="str">
        <f>IF(A22="","",IFERROR(VLOOKUP(A22,管理一覧!$A$5:$O$29,9,FALSE),""))</f>
        <v/>
      </c>
      <c r="G22" s="5" t="str">
        <f>IF(A22="","",IFERROR(VLOOKUP(A22,管理一覧!$A$5:$O$29,10,FALSE),""))</f>
        <v/>
      </c>
      <c r="H22" s="3"/>
      <c r="I22" s="5" t="str">
        <f t="shared" si="0"/>
        <v/>
      </c>
      <c r="J22" s="9" t="str">
        <f t="shared" si="1"/>
        <v/>
      </c>
      <c r="K22" s="2"/>
    </row>
    <row r="23" spans="1:11" ht="28" customHeight="1" x14ac:dyDescent="0.2">
      <c r="A23" s="2"/>
      <c r="B23" s="7" t="str">
        <f>IF(A23="","",IFERROR(VLOOKUP(A23,管理一覧!$A$5:$O$29,2,FALSE),""))</f>
        <v/>
      </c>
      <c r="C23" s="5" t="str">
        <f>IF(A23="","",IFERROR(VLOOKUP(A23,管理一覧!$A$5:$O$29,4,FALSE),""))</f>
        <v/>
      </c>
      <c r="D23" s="9" t="str">
        <f>IF(A23="","",IFERROR(VLOOKUP(A23,管理一覧!$A$5:$O$29,7,FALSE),""))</f>
        <v/>
      </c>
      <c r="E23" s="5" t="str">
        <f>IF(A23="","",IFERROR(VLOOKUP(A23,管理一覧!$A$5:$O$29,8,FALSE),""))</f>
        <v/>
      </c>
      <c r="F23" s="5" t="str">
        <f>IF(A23="","",IFERROR(VLOOKUP(A23,管理一覧!$A$5:$O$29,9,FALSE),""))</f>
        <v/>
      </c>
      <c r="G23" s="5" t="str">
        <f>IF(A23="","",IFERROR(VLOOKUP(A23,管理一覧!$A$5:$O$29,10,FALSE),""))</f>
        <v/>
      </c>
      <c r="H23" s="3"/>
      <c r="I23" s="5" t="str">
        <f t="shared" si="0"/>
        <v/>
      </c>
      <c r="J23" s="9" t="str">
        <f t="shared" si="1"/>
        <v/>
      </c>
      <c r="K23" s="2"/>
    </row>
    <row r="24" spans="1:11" ht="28" customHeight="1" x14ac:dyDescent="0.2">
      <c r="A24" s="2"/>
      <c r="B24" s="7" t="str">
        <f>IF(A24="","",IFERROR(VLOOKUP(A24,管理一覧!$A$5:$O$29,2,FALSE),""))</f>
        <v/>
      </c>
      <c r="C24" s="5" t="str">
        <f>IF(A24="","",IFERROR(VLOOKUP(A24,管理一覧!$A$5:$O$29,4,FALSE),""))</f>
        <v/>
      </c>
      <c r="D24" s="9" t="str">
        <f>IF(A24="","",IFERROR(VLOOKUP(A24,管理一覧!$A$5:$O$29,7,FALSE),""))</f>
        <v/>
      </c>
      <c r="E24" s="5" t="str">
        <f>IF(A24="","",IFERROR(VLOOKUP(A24,管理一覧!$A$5:$O$29,8,FALSE),""))</f>
        <v/>
      </c>
      <c r="F24" s="5" t="str">
        <f>IF(A24="","",IFERROR(VLOOKUP(A24,管理一覧!$A$5:$O$29,9,FALSE),""))</f>
        <v/>
      </c>
      <c r="G24" s="5" t="str">
        <f>IF(A24="","",IFERROR(VLOOKUP(A24,管理一覧!$A$5:$O$29,10,FALSE),""))</f>
        <v/>
      </c>
      <c r="H24" s="3"/>
      <c r="I24" s="5" t="str">
        <f t="shared" si="0"/>
        <v/>
      </c>
      <c r="J24" s="9" t="str">
        <f t="shared" si="1"/>
        <v/>
      </c>
      <c r="K24" s="2"/>
    </row>
    <row r="25" spans="1:11" ht="28" customHeight="1" x14ac:dyDescent="0.2">
      <c r="A25" s="2"/>
      <c r="B25" s="7" t="str">
        <f>IF(A25="","",IFERROR(VLOOKUP(A25,管理一覧!$A$5:$O$29,2,FALSE),""))</f>
        <v/>
      </c>
      <c r="C25" s="5" t="str">
        <f>IF(A25="","",IFERROR(VLOOKUP(A25,管理一覧!$A$5:$O$29,4,FALSE),""))</f>
        <v/>
      </c>
      <c r="D25" s="9" t="str">
        <f>IF(A25="","",IFERROR(VLOOKUP(A25,管理一覧!$A$5:$O$29,7,FALSE),""))</f>
        <v/>
      </c>
      <c r="E25" s="5" t="str">
        <f>IF(A25="","",IFERROR(VLOOKUP(A25,管理一覧!$A$5:$O$29,8,FALSE),""))</f>
        <v/>
      </c>
      <c r="F25" s="5" t="str">
        <f>IF(A25="","",IFERROR(VLOOKUP(A25,管理一覧!$A$5:$O$29,9,FALSE),""))</f>
        <v/>
      </c>
      <c r="G25" s="5" t="str">
        <f>IF(A25="","",IFERROR(VLOOKUP(A25,管理一覧!$A$5:$O$29,10,FALSE),""))</f>
        <v/>
      </c>
      <c r="H25" s="3"/>
      <c r="I25" s="5" t="str">
        <f t="shared" si="0"/>
        <v/>
      </c>
      <c r="J25" s="9" t="str">
        <f t="shared" si="1"/>
        <v/>
      </c>
      <c r="K25" s="2"/>
    </row>
    <row r="26" spans="1:11" ht="28" customHeight="1" x14ac:dyDescent="0.2">
      <c r="A26" s="2"/>
      <c r="B26" s="7" t="str">
        <f>IF(A26="","",IFERROR(VLOOKUP(A26,管理一覧!$A$5:$O$29,2,FALSE),""))</f>
        <v/>
      </c>
      <c r="C26" s="5" t="str">
        <f>IF(A26="","",IFERROR(VLOOKUP(A26,管理一覧!$A$5:$O$29,4,FALSE),""))</f>
        <v/>
      </c>
      <c r="D26" s="9" t="str">
        <f>IF(A26="","",IFERROR(VLOOKUP(A26,管理一覧!$A$5:$O$29,7,FALSE),""))</f>
        <v/>
      </c>
      <c r="E26" s="5" t="str">
        <f>IF(A26="","",IFERROR(VLOOKUP(A26,管理一覧!$A$5:$O$29,8,FALSE),""))</f>
        <v/>
      </c>
      <c r="F26" s="5" t="str">
        <f>IF(A26="","",IFERROR(VLOOKUP(A26,管理一覧!$A$5:$O$29,9,FALSE),""))</f>
        <v/>
      </c>
      <c r="G26" s="5" t="str">
        <f>IF(A26="","",IFERROR(VLOOKUP(A26,管理一覧!$A$5:$O$29,10,FALSE),""))</f>
        <v/>
      </c>
      <c r="H26" s="3"/>
      <c r="I26" s="5" t="str">
        <f t="shared" si="0"/>
        <v/>
      </c>
      <c r="J26" s="9" t="str">
        <f t="shared" si="1"/>
        <v/>
      </c>
      <c r="K26" s="2"/>
    </row>
    <row r="27" spans="1:11" ht="28" customHeight="1" x14ac:dyDescent="0.2">
      <c r="A27" s="2"/>
      <c r="B27" s="7" t="str">
        <f>IF(A27="","",IFERROR(VLOOKUP(A27,管理一覧!$A$5:$O$29,2,FALSE),""))</f>
        <v/>
      </c>
      <c r="C27" s="5" t="str">
        <f>IF(A27="","",IFERROR(VLOOKUP(A27,管理一覧!$A$5:$O$29,4,FALSE),""))</f>
        <v/>
      </c>
      <c r="D27" s="9" t="str">
        <f>IF(A27="","",IFERROR(VLOOKUP(A27,管理一覧!$A$5:$O$29,7,FALSE),""))</f>
        <v/>
      </c>
      <c r="E27" s="5" t="str">
        <f>IF(A27="","",IFERROR(VLOOKUP(A27,管理一覧!$A$5:$O$29,8,FALSE),""))</f>
        <v/>
      </c>
      <c r="F27" s="5" t="str">
        <f>IF(A27="","",IFERROR(VLOOKUP(A27,管理一覧!$A$5:$O$29,9,FALSE),""))</f>
        <v/>
      </c>
      <c r="G27" s="5" t="str">
        <f>IF(A27="","",IFERROR(VLOOKUP(A27,管理一覧!$A$5:$O$29,10,FALSE),""))</f>
        <v/>
      </c>
      <c r="H27" s="3"/>
      <c r="I27" s="5" t="str">
        <f t="shared" si="0"/>
        <v/>
      </c>
      <c r="J27" s="9" t="str">
        <f t="shared" si="1"/>
        <v/>
      </c>
      <c r="K27" s="2"/>
    </row>
    <row r="28" spans="1:11" ht="28" customHeight="1" x14ac:dyDescent="0.2">
      <c r="A28" s="2"/>
      <c r="B28" s="7" t="str">
        <f>IF(A28="","",IFERROR(VLOOKUP(A28,管理一覧!$A$5:$O$29,2,FALSE),""))</f>
        <v/>
      </c>
      <c r="C28" s="5" t="str">
        <f>IF(A28="","",IFERROR(VLOOKUP(A28,管理一覧!$A$5:$O$29,4,FALSE),""))</f>
        <v/>
      </c>
      <c r="D28" s="9" t="str">
        <f>IF(A28="","",IFERROR(VLOOKUP(A28,管理一覧!$A$5:$O$29,7,FALSE),""))</f>
        <v/>
      </c>
      <c r="E28" s="5" t="str">
        <f>IF(A28="","",IFERROR(VLOOKUP(A28,管理一覧!$A$5:$O$29,8,FALSE),""))</f>
        <v/>
      </c>
      <c r="F28" s="5" t="str">
        <f>IF(A28="","",IFERROR(VLOOKUP(A28,管理一覧!$A$5:$O$29,9,FALSE),""))</f>
        <v/>
      </c>
      <c r="G28" s="5" t="str">
        <f>IF(A28="","",IFERROR(VLOOKUP(A28,管理一覧!$A$5:$O$29,10,FALSE),""))</f>
        <v/>
      </c>
      <c r="H28" s="3"/>
      <c r="I28" s="5" t="str">
        <f t="shared" si="0"/>
        <v/>
      </c>
      <c r="J28" s="9" t="str">
        <f t="shared" si="1"/>
        <v/>
      </c>
      <c r="K28" s="2"/>
    </row>
    <row r="29" spans="1:11" ht="28" customHeight="1" x14ac:dyDescent="0.2">
      <c r="A29" s="2"/>
      <c r="B29" s="7" t="str">
        <f>IF(A29="","",IFERROR(VLOOKUP(A29,管理一覧!$A$5:$O$29,2,FALSE),""))</f>
        <v/>
      </c>
      <c r="C29" s="5" t="str">
        <f>IF(A29="","",IFERROR(VLOOKUP(A29,管理一覧!$A$5:$O$29,4,FALSE),""))</f>
        <v/>
      </c>
      <c r="D29" s="9" t="str">
        <f>IF(A29="","",IFERROR(VLOOKUP(A29,管理一覧!$A$5:$O$29,7,FALSE),""))</f>
        <v/>
      </c>
      <c r="E29" s="5" t="str">
        <f>IF(A29="","",IFERROR(VLOOKUP(A29,管理一覧!$A$5:$O$29,8,FALSE),""))</f>
        <v/>
      </c>
      <c r="F29" s="5" t="str">
        <f>IF(A29="","",IFERROR(VLOOKUP(A29,管理一覧!$A$5:$O$29,9,FALSE),""))</f>
        <v/>
      </c>
      <c r="G29" s="5" t="str">
        <f>IF(A29="","",IFERROR(VLOOKUP(A29,管理一覧!$A$5:$O$29,10,FALSE),""))</f>
        <v/>
      </c>
      <c r="H29" s="3"/>
      <c r="I29" s="5" t="str">
        <f t="shared" si="0"/>
        <v/>
      </c>
      <c r="J29" s="9" t="str">
        <f t="shared" si="1"/>
        <v/>
      </c>
      <c r="K29" s="2"/>
    </row>
    <row r="30" spans="1:11" ht="28" customHeight="1" x14ac:dyDescent="0.2">
      <c r="A30" s="2"/>
      <c r="B30" s="7" t="str">
        <f>IF(A30="","",IFERROR(VLOOKUP(A30,管理一覧!$A$5:$O$29,2,FALSE),""))</f>
        <v/>
      </c>
      <c r="C30" s="5" t="str">
        <f>IF(A30="","",IFERROR(VLOOKUP(A30,管理一覧!$A$5:$O$29,4,FALSE),""))</f>
        <v/>
      </c>
      <c r="D30" s="9" t="str">
        <f>IF(A30="","",IFERROR(VLOOKUP(A30,管理一覧!$A$5:$O$29,7,FALSE),""))</f>
        <v/>
      </c>
      <c r="E30" s="5" t="str">
        <f>IF(A30="","",IFERROR(VLOOKUP(A30,管理一覧!$A$5:$O$29,8,FALSE),""))</f>
        <v/>
      </c>
      <c r="F30" s="5" t="str">
        <f>IF(A30="","",IFERROR(VLOOKUP(A30,管理一覧!$A$5:$O$29,9,FALSE),""))</f>
        <v/>
      </c>
      <c r="G30" s="5" t="str">
        <f>IF(A30="","",IFERROR(VLOOKUP(A30,管理一覧!$A$5:$O$29,10,FALSE),""))</f>
        <v/>
      </c>
      <c r="H30" s="3"/>
      <c r="I30" s="5" t="str">
        <f t="shared" si="0"/>
        <v/>
      </c>
      <c r="J30" s="9" t="str">
        <f t="shared" si="1"/>
        <v/>
      </c>
      <c r="K30" s="2"/>
    </row>
  </sheetData>
  <autoFilter ref="A5:K30" xr:uid="{00000000-0009-0000-0000-000002000000}"/>
  <mergeCells count="2">
    <mergeCell ref="A2:K2"/>
    <mergeCell ref="A1:K1"/>
  </mergeCells>
  <conditionalFormatting sqref="J6:J30">
    <cfRule type="cellIs" dxfId="0" priority="1" operator="lessThan">
      <formula>0.15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16" customWidth="1"/>
    <col min="2" max="2" width="24" customWidth="1"/>
    <col min="3" max="3" width="37" customWidth="1"/>
    <col min="4" max="4" width="18" customWidth="1"/>
    <col min="5" max="5" width="34" customWidth="1"/>
  </cols>
  <sheetData>
    <row r="1" spans="1:5" ht="31" customHeight="1" x14ac:dyDescent="0.2">
      <c r="A1" s="11" t="s">
        <v>69</v>
      </c>
      <c r="B1" s="12"/>
      <c r="C1" s="12"/>
      <c r="D1" s="12"/>
      <c r="E1" s="12"/>
    </row>
    <row r="2" spans="1:5" ht="34" customHeight="1" x14ac:dyDescent="0.2">
      <c r="A2" s="13" t="s">
        <v>70</v>
      </c>
      <c r="B2" s="12"/>
      <c r="C2" s="12"/>
      <c r="D2" s="12"/>
      <c r="E2" s="12"/>
    </row>
    <row r="4" spans="1:5" ht="32" customHeight="1" x14ac:dyDescent="0.2">
      <c r="A4" s="1" t="s">
        <v>71</v>
      </c>
      <c r="B4" s="1" t="s">
        <v>72</v>
      </c>
      <c r="C4" s="1" t="s">
        <v>73</v>
      </c>
      <c r="D4" s="1" t="s">
        <v>74</v>
      </c>
      <c r="E4" s="1" t="s">
        <v>75</v>
      </c>
    </row>
    <row r="5" spans="1:5" ht="28" customHeight="1" x14ac:dyDescent="0.2">
      <c r="A5" s="10" t="s">
        <v>76</v>
      </c>
      <c r="B5" s="2" t="s">
        <v>77</v>
      </c>
      <c r="C5" s="10" t="s">
        <v>78</v>
      </c>
      <c r="D5" s="10"/>
      <c r="E5" s="10" t="s">
        <v>79</v>
      </c>
    </row>
    <row r="6" spans="1:5" ht="28" customHeight="1" x14ac:dyDescent="0.2">
      <c r="A6" s="10" t="s">
        <v>80</v>
      </c>
      <c r="B6" s="2" t="s">
        <v>81</v>
      </c>
      <c r="C6" s="10" t="s">
        <v>82</v>
      </c>
      <c r="D6" s="10" t="s">
        <v>83</v>
      </c>
      <c r="E6" s="10" t="s">
        <v>84</v>
      </c>
    </row>
    <row r="7" spans="1:5" ht="28" customHeight="1" x14ac:dyDescent="0.2">
      <c r="A7" s="10" t="s">
        <v>85</v>
      </c>
      <c r="B7" s="2" t="s">
        <v>86</v>
      </c>
      <c r="C7" s="10" t="s">
        <v>87</v>
      </c>
      <c r="D7" s="10"/>
      <c r="E7" s="10" t="s">
        <v>88</v>
      </c>
    </row>
    <row r="8" spans="1:5" ht="28" customHeight="1" x14ac:dyDescent="0.2">
      <c r="A8" s="10" t="s">
        <v>6</v>
      </c>
      <c r="B8" s="2" t="s">
        <v>35</v>
      </c>
      <c r="C8" s="10" t="s">
        <v>89</v>
      </c>
      <c r="D8" s="10" t="s">
        <v>35</v>
      </c>
      <c r="E8" s="10" t="s">
        <v>90</v>
      </c>
    </row>
    <row r="9" spans="1:5" ht="28" customHeight="1" x14ac:dyDescent="0.2">
      <c r="A9" s="10" t="s">
        <v>6</v>
      </c>
      <c r="B9" s="2" t="s">
        <v>20</v>
      </c>
      <c r="C9" s="10" t="s">
        <v>89</v>
      </c>
      <c r="D9" s="10" t="s">
        <v>20</v>
      </c>
      <c r="E9" s="10"/>
    </row>
    <row r="10" spans="1:5" ht="28" customHeight="1" x14ac:dyDescent="0.2">
      <c r="A10" s="10" t="s">
        <v>6</v>
      </c>
      <c r="B10" s="2" t="s">
        <v>91</v>
      </c>
      <c r="C10" s="10" t="s">
        <v>89</v>
      </c>
      <c r="D10" s="10" t="s">
        <v>91</v>
      </c>
      <c r="E10" s="10"/>
    </row>
    <row r="11" spans="1:5" ht="28" customHeight="1" x14ac:dyDescent="0.2">
      <c r="A11" s="10" t="s">
        <v>14</v>
      </c>
      <c r="B11" s="2" t="s">
        <v>29</v>
      </c>
      <c r="C11" s="10" t="s">
        <v>92</v>
      </c>
      <c r="D11" s="10" t="s">
        <v>29</v>
      </c>
      <c r="E11" s="10"/>
    </row>
    <row r="12" spans="1:5" ht="28" customHeight="1" x14ac:dyDescent="0.2">
      <c r="A12" s="10" t="s">
        <v>14</v>
      </c>
      <c r="B12" s="2" t="s">
        <v>37</v>
      </c>
      <c r="C12" s="10" t="s">
        <v>93</v>
      </c>
      <c r="D12" s="10" t="s">
        <v>37</v>
      </c>
      <c r="E12" s="10"/>
    </row>
    <row r="13" spans="1:5" ht="28" customHeight="1" x14ac:dyDescent="0.2">
      <c r="A13" s="10" t="s">
        <v>14</v>
      </c>
      <c r="B13" s="2" t="s">
        <v>22</v>
      </c>
      <c r="C13" s="10" t="s">
        <v>94</v>
      </c>
      <c r="D13" s="10" t="s">
        <v>22</v>
      </c>
      <c r="E13" s="10"/>
    </row>
    <row r="14" spans="1:5" ht="28" customHeight="1" x14ac:dyDescent="0.2">
      <c r="A14" s="10" t="s">
        <v>14</v>
      </c>
      <c r="B14" s="2" t="s">
        <v>95</v>
      </c>
      <c r="C14" s="10" t="s">
        <v>96</v>
      </c>
      <c r="D14" s="10" t="s">
        <v>95</v>
      </c>
      <c r="E14" s="10"/>
    </row>
  </sheetData>
  <mergeCells count="2">
    <mergeCell ref="A2:E2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5" width="24" customWidth="1"/>
  </cols>
  <sheetData>
    <row r="1" spans="1:5" ht="31" customHeight="1" x14ac:dyDescent="0.2">
      <c r="A1" s="11" t="s">
        <v>97</v>
      </c>
      <c r="B1" s="12"/>
      <c r="C1" s="12"/>
      <c r="D1" s="12"/>
      <c r="E1" s="12"/>
    </row>
    <row r="2" spans="1:5" ht="34" customHeight="1" x14ac:dyDescent="0.2">
      <c r="A2" s="13" t="s">
        <v>98</v>
      </c>
      <c r="B2" s="12"/>
      <c r="C2" s="12"/>
      <c r="D2" s="12"/>
      <c r="E2" s="12"/>
    </row>
    <row r="4" spans="1:5" ht="18" x14ac:dyDescent="0.2">
      <c r="A4" s="14" t="s">
        <v>99</v>
      </c>
      <c r="B4" s="12"/>
      <c r="C4" s="12"/>
      <c r="D4" s="12"/>
      <c r="E4" s="12"/>
    </row>
    <row r="5" spans="1:5" ht="48" customHeight="1" x14ac:dyDescent="0.2">
      <c r="A5" s="15" t="s">
        <v>100</v>
      </c>
      <c r="B5" s="12"/>
      <c r="C5" s="12"/>
      <c r="D5" s="12"/>
      <c r="E5" s="12"/>
    </row>
    <row r="7" spans="1:5" ht="18" x14ac:dyDescent="0.2">
      <c r="A7" s="14" t="s">
        <v>101</v>
      </c>
      <c r="B7" s="12"/>
      <c r="C7" s="12"/>
      <c r="D7" s="12"/>
      <c r="E7" s="12"/>
    </row>
    <row r="8" spans="1:5" ht="48" customHeight="1" x14ac:dyDescent="0.2">
      <c r="A8" s="15" t="s">
        <v>102</v>
      </c>
      <c r="B8" s="12"/>
      <c r="C8" s="12"/>
      <c r="D8" s="12"/>
      <c r="E8" s="12"/>
    </row>
    <row r="10" spans="1:5" ht="18" x14ac:dyDescent="0.2">
      <c r="A10" s="14" t="s">
        <v>103</v>
      </c>
      <c r="B10" s="12"/>
      <c r="C10" s="12"/>
      <c r="D10" s="12"/>
      <c r="E10" s="12"/>
    </row>
    <row r="11" spans="1:5" ht="48" customHeight="1" x14ac:dyDescent="0.2">
      <c r="A11" s="15" t="s">
        <v>104</v>
      </c>
      <c r="B11" s="12"/>
      <c r="C11" s="12"/>
      <c r="D11" s="12"/>
      <c r="E11" s="12"/>
    </row>
    <row r="13" spans="1:5" ht="18" x14ac:dyDescent="0.2">
      <c r="A13" s="14" t="s">
        <v>105</v>
      </c>
      <c r="B13" s="12"/>
      <c r="C13" s="12"/>
      <c r="D13" s="12"/>
      <c r="E13" s="12"/>
    </row>
    <row r="14" spans="1:5" ht="48" customHeight="1" x14ac:dyDescent="0.2">
      <c r="A14" s="15" t="s">
        <v>106</v>
      </c>
      <c r="B14" s="12"/>
      <c r="C14" s="12"/>
      <c r="D14" s="12"/>
      <c r="E14" s="12"/>
    </row>
    <row r="16" spans="1:5" ht="18" x14ac:dyDescent="0.2">
      <c r="A16" s="14" t="s">
        <v>107</v>
      </c>
      <c r="B16" s="12"/>
      <c r="C16" s="12"/>
      <c r="D16" s="12"/>
      <c r="E16" s="12"/>
    </row>
    <row r="17" spans="1:5" ht="48" customHeight="1" x14ac:dyDescent="0.2">
      <c r="A17" s="15" t="s">
        <v>108</v>
      </c>
      <c r="B17" s="12"/>
      <c r="C17" s="12"/>
      <c r="D17" s="12"/>
      <c r="E17" s="12"/>
    </row>
    <row r="19" spans="1:5" ht="56" customHeight="1" x14ac:dyDescent="0.2">
      <c r="A19" s="16" t="s">
        <v>109</v>
      </c>
      <c r="B19" s="12"/>
      <c r="C19" s="12"/>
      <c r="D19" s="12"/>
      <c r="E19" s="12"/>
    </row>
  </sheetData>
  <mergeCells count="13">
    <mergeCell ref="A19:E19"/>
    <mergeCell ref="A11:E11"/>
    <mergeCell ref="A1:E1"/>
    <mergeCell ref="A5:E5"/>
    <mergeCell ref="A13:E13"/>
    <mergeCell ref="A8:E8"/>
    <mergeCell ref="A17:E17"/>
    <mergeCell ref="A4:E4"/>
    <mergeCell ref="A2:E2"/>
    <mergeCell ref="A16:E16"/>
    <mergeCell ref="A14:E14"/>
    <mergeCell ref="A7:E7"/>
    <mergeCell ref="A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管理一覧</vt:lpstr>
      <vt:lpstr>月次出来高</vt:lpstr>
      <vt:lpstr>原価・粗利</vt:lpstr>
      <vt:lpstr>設定</vt:lpstr>
      <vt:lpstr>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白澤 光純</cp:lastModifiedBy>
  <dcterms:created xsi:type="dcterms:W3CDTF">2026-08-21T08:17:46Z</dcterms:created>
  <dcterms:modified xsi:type="dcterms:W3CDTF">2026-08-21T08:18:06Z</dcterms:modified>
</cp:coreProperties>
</file>