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逆算工程表" sheetId="1" state="visible" r:id="rId1"/>
    <sheet xmlns:r="http://schemas.openxmlformats.org/officeDocument/2006/relationships" name="工期とお金（社内用）" sheetId="2" state="visible" r:id="rId2"/>
    <sheet xmlns:r="http://schemas.openxmlformats.org/officeDocument/2006/relationships" name="設定" sheetId="3" state="visible" r:id="rId3"/>
    <sheet xmlns:r="http://schemas.openxmlformats.org/officeDocument/2006/relationships" name="使い方" sheetId="4" state="visible" r:id="rId4"/>
  </sheets>
  <definedNames>
    <definedName name="_xlnm.Print_Area" localSheetId="0">'逆算工程表'!$A$1:$E$46</definedName>
    <definedName name="_xlnm.Print_Area" localSheetId="1">'工期とお金（社内用）'!$A$1:$C$25</definedName>
    <definedName name="_xlnm.Print_Area" localSheetId="2">'設定'!$A$1:$C$77</definedName>
    <definedName name="_xlnm.Print_Area" localSheetId="3">'使い方'!$A$1:$A$42</definedName>
  </definedNames>
  <calcPr calcId="124519" fullCalcOnLoad="1"/>
</workbook>
</file>

<file path=xl/styles.xml><?xml version="1.0" encoding="utf-8"?>
<styleSheet xmlns="http://schemas.openxmlformats.org/spreadsheetml/2006/main">
  <numFmts count="2">
    <numFmt numFmtId="164" formatCode="yyyy-mm-dd"/>
    <numFmt numFmtId="165" formatCode="yyyy/m/d(aaa)"/>
  </numFmts>
  <fonts count="17">
    <font>
      <name val="Calibri"/>
      <family val="2"/>
      <color theme="1"/>
      <sz val="11"/>
      <scheme val="minor"/>
    </font>
    <font>
      <name val="游ゴシック"/>
      <b val="1"/>
      <color rgb="002F0C86"/>
      <sz val="15"/>
    </font>
    <font>
      <name val="游ゴシック"/>
      <color rgb="FF555555"/>
      <sz val="9"/>
    </font>
    <font>
      <name val="游ゴシック"/>
      <color rgb="002F0C86"/>
      <sz val="9"/>
    </font>
    <font>
      <name val="游ゴシック"/>
      <b val="1"/>
      <color rgb="002F0C86"/>
      <sz val="12"/>
    </font>
    <font>
      <name val="游ゴシック"/>
      <b val="1"/>
      <color rgb="FFFFFFFF"/>
      <sz val="10"/>
    </font>
    <font>
      <name val="游ゴシック"/>
      <color rgb="FF0070C0"/>
      <sz val="10"/>
    </font>
    <font>
      <name val="游ゴシック"/>
      <sz val="10"/>
    </font>
    <font>
      <name val="游ゴシック"/>
      <b val="1"/>
      <sz val="10"/>
    </font>
    <font>
      <name val="游ゴシック"/>
      <b val="1"/>
      <color rgb="FF0070C0"/>
      <sz val="11"/>
    </font>
    <font>
      <name val="游ゴシック"/>
      <color rgb="FF999999"/>
      <sz val="8"/>
    </font>
    <font>
      <name val="游ゴシック"/>
      <color rgb="FF555555"/>
      <sz val="8"/>
    </font>
    <font>
      <name val="游ゴシック"/>
      <color rgb="FF000000"/>
      <sz val="10"/>
    </font>
    <font>
      <name val="游ゴシック"/>
      <b val="1"/>
      <color rgb="FF000000"/>
      <sz val="11"/>
    </font>
    <font>
      <name val="游ゴシック"/>
      <color rgb="00C00000"/>
      <sz val="9"/>
    </font>
    <font>
      <name val="游ゴシック"/>
      <b val="1"/>
      <color rgb="00C00000"/>
      <sz val="15"/>
    </font>
    <font>
      <name val="游ゴシック"/>
      <b val="1"/>
      <color rgb="002F0C86"/>
      <sz val="11"/>
    </font>
  </fonts>
  <fills count="6">
    <fill>
      <patternFill/>
    </fill>
    <fill>
      <patternFill patternType="gray125"/>
    </fill>
    <fill>
      <patternFill patternType="solid">
        <fgColor rgb="FFEDE7FB"/>
      </patternFill>
    </fill>
    <fill>
      <patternFill patternType="solid">
        <fgColor rgb="FF540FE9"/>
      </patternFill>
    </fill>
    <fill>
      <patternFill patternType="solid">
        <fgColor rgb="FFFFF9E3"/>
      </patternFill>
    </fill>
    <fill>
      <patternFill patternType="solid">
        <fgColor rgb="FFF6F3FC"/>
      </patternFill>
    </fill>
  </fills>
  <borders count="2">
    <border>
      <left/>
      <right/>
      <top/>
      <bottom/>
      <diagonal/>
    </border>
    <border>
      <left style="thin">
        <color rgb="00DCD5EC"/>
      </left>
      <right style="thin">
        <color rgb="00DCD5EC"/>
      </right>
      <top style="thin">
        <color rgb="00DCD5EC"/>
      </top>
      <bottom style="thin">
        <color rgb="00DCD5EC"/>
      </bottom>
    </border>
  </borders>
  <cellStyleXfs count="1">
    <xf numFmtId="0" fontId="0" fillId="0" borderId="0"/>
  </cellStyleXfs>
  <cellXfs count="40">
    <xf numFmtId="0" fontId="0" fillId="0" borderId="0" pivotButton="0" quotePrefix="0" xfId="0"/>
    <xf numFmtId="0" fontId="1" fillId="0" borderId="0" pivotButton="0" quotePrefix="0" xfId="0"/>
    <xf numFmtId="0" fontId="2" fillId="0" borderId="0" applyAlignment="1" pivotButton="0" quotePrefix="0" xfId="0">
      <alignment vertical="center" wrapText="1"/>
    </xf>
    <xf numFmtId="0" fontId="3" fillId="0" borderId="0" applyAlignment="1" pivotButton="0" quotePrefix="0" xfId="0">
      <alignment vertical="center" wrapText="1"/>
    </xf>
    <xf numFmtId="0" fontId="4" fillId="2" borderId="0" applyAlignment="1" pivotButton="0" quotePrefix="0" xfId="0">
      <alignment vertical="center"/>
    </xf>
    <xf numFmtId="0" fontId="8" fillId="0" borderId="1" applyAlignment="1" pivotButton="0" quotePrefix="0" xfId="0">
      <alignment vertical="center"/>
    </xf>
    <xf numFmtId="165" fontId="9" fillId="4" borderId="1" pivotButton="0" quotePrefix="0" xfId="0"/>
    <xf numFmtId="0" fontId="6" fillId="4" borderId="1" applyAlignment="1" pivotButton="0" quotePrefix="0" xfId="0">
      <alignment horizontal="center" vertical="center"/>
    </xf>
    <xf numFmtId="0" fontId="8" fillId="0" borderId="1" applyAlignment="1" pivotButton="0" quotePrefix="0" xfId="0">
      <alignment vertical="center" wrapText="1"/>
    </xf>
    <xf numFmtId="0" fontId="6" fillId="4" borderId="1" applyAlignment="1" pivotButton="0" quotePrefix="0" xfId="0">
      <alignment horizontal="right" vertical="center"/>
    </xf>
    <xf numFmtId="0" fontId="10" fillId="0" borderId="0" applyAlignment="1" pivotButton="0" quotePrefix="0" xfId="0">
      <alignment vertical="center" wrapText="1"/>
    </xf>
    <xf numFmtId="0" fontId="10" fillId="5" borderId="0" applyAlignment="1" pivotButton="0" quotePrefix="0" xfId="0">
      <alignment horizontal="center" vertical="center"/>
    </xf>
    <xf numFmtId="0" fontId="11" fillId="0" borderId="0" applyAlignment="1" pivotButton="0" quotePrefix="0" xfId="0">
      <alignment vertical="center" wrapText="1"/>
    </xf>
    <xf numFmtId="0" fontId="5" fillId="3" borderId="1" applyAlignment="1" pivotButton="0" quotePrefix="0" xfId="0">
      <alignment horizontal="center" vertical="center" wrapText="1"/>
    </xf>
    <xf numFmtId="0" fontId="0" fillId="0" borderId="1" applyAlignment="1" pivotButton="0" quotePrefix="0" xfId="0">
      <alignment horizontal="center" vertical="center"/>
    </xf>
    <xf numFmtId="0" fontId="6" fillId="4" borderId="1" pivotButton="0" quotePrefix="0" xfId="0"/>
    <xf numFmtId="165" fontId="12" fillId="0" borderId="1" applyAlignment="1" pivotButton="0" quotePrefix="0" xfId="0">
      <alignment horizontal="right" vertical="center"/>
    </xf>
    <xf numFmtId="0" fontId="8" fillId="0" borderId="0" applyAlignment="1" pivotButton="0" quotePrefix="0" xfId="0">
      <alignment vertical="center" wrapText="1"/>
    </xf>
    <xf numFmtId="0" fontId="13" fillId="5" borderId="0" applyAlignment="1" pivotButton="0" quotePrefix="0" xfId="0">
      <alignment horizontal="right" vertical="center"/>
    </xf>
    <xf numFmtId="0" fontId="7" fillId="0" borderId="0" applyAlignment="1" pivotButton="0" quotePrefix="0" xfId="0">
      <alignment vertical="center" wrapText="1"/>
    </xf>
    <xf numFmtId="0" fontId="12" fillId="5" borderId="0" applyAlignment="1" pivotButton="0" quotePrefix="0" xfId="0">
      <alignment horizontal="right" vertical="center"/>
    </xf>
    <xf numFmtId="165" fontId="13" fillId="5" borderId="0" applyAlignment="1" pivotButton="0" quotePrefix="0" xfId="0">
      <alignment horizontal="right" vertical="center"/>
    </xf>
    <xf numFmtId="0" fontId="8" fillId="2" borderId="0" applyAlignment="1" pivotButton="0" quotePrefix="0" xfId="0">
      <alignment vertical="center" wrapText="1"/>
    </xf>
    <xf numFmtId="0" fontId="0" fillId="2" borderId="0" pivotButton="0" quotePrefix="0" xfId="0"/>
    <xf numFmtId="165" fontId="4" fillId="2" borderId="0" applyAlignment="1" pivotButton="0" quotePrefix="0" xfId="0">
      <alignment horizontal="right" vertical="center"/>
    </xf>
    <xf numFmtId="0" fontId="14" fillId="0" borderId="0" applyAlignment="1" pivotButton="0" quotePrefix="0" xfId="0">
      <alignment vertical="center" wrapText="1"/>
    </xf>
    <xf numFmtId="0" fontId="15" fillId="0" borderId="0" pivotButton="0" quotePrefix="0" xfId="0"/>
    <xf numFmtId="3" fontId="6" fillId="4" borderId="1" applyAlignment="1" pivotButton="0" quotePrefix="0" xfId="0">
      <alignment horizontal="right" vertical="center"/>
    </xf>
    <xf numFmtId="0" fontId="12" fillId="5" borderId="1" applyAlignment="1" pivotButton="0" quotePrefix="0" xfId="0">
      <alignment horizontal="right" vertical="center"/>
    </xf>
    <xf numFmtId="3" fontId="13" fillId="5" borderId="0" applyAlignment="1" pivotButton="0" quotePrefix="0" xfId="0">
      <alignment horizontal="right" vertical="center"/>
    </xf>
    <xf numFmtId="49" fontId="6" fillId="4" borderId="1" applyAlignment="1" pivotButton="0" quotePrefix="0" xfId="0">
      <alignment horizontal="center" vertical="center"/>
    </xf>
    <xf numFmtId="165" fontId="7" fillId="0" borderId="1" pivotButton="0" quotePrefix="0" xfId="0"/>
    <xf numFmtId="0" fontId="7" fillId="0" borderId="1" pivotButton="0" quotePrefix="0" xfId="0"/>
    <xf numFmtId="0" fontId="7" fillId="0" borderId="1" applyAlignment="1" pivotButton="0" quotePrefix="0" xfId="0">
      <alignment horizontal="center" vertical="center"/>
    </xf>
    <xf numFmtId="165" fontId="0" fillId="0" borderId="1" pivotButton="0" quotePrefix="0" xfId="0"/>
    <xf numFmtId="0" fontId="0" fillId="0" borderId="1" pivotButton="0" quotePrefix="0" xfId="0"/>
    <xf numFmtId="0" fontId="8" fillId="0" borderId="1" pivotButton="0" quotePrefix="0" xfId="0"/>
    <xf numFmtId="0" fontId="0" fillId="0" borderId="0" applyAlignment="1" pivotButton="0" quotePrefix="0" xfId="0">
      <alignment vertical="top" wrapText="1"/>
    </xf>
    <xf numFmtId="0" fontId="7" fillId="0" borderId="0" applyAlignment="1" pivotButton="0" quotePrefix="0" xfId="0">
      <alignment vertical="top" wrapText="1"/>
    </xf>
    <xf numFmtId="0" fontId="16" fillId="0" borderId="0" applyAlignment="1" pivotButton="0" quotePrefix="0" xfId="0">
      <alignment vertical="top" wrapText="1"/>
    </xf>
  </cellXfs>
  <cellStyles count="1">
    <cellStyle name="Normal" xfId="0" builtinId="0" hidden="0"/>
  </cellStyles>
  <dxfs count="2">
    <dxf>
      <font>
        <name val="游ゴシック"/>
        <b val="1"/>
        <color rgb="FF006100"/>
      </font>
      <fill>
        <patternFill patternType="solid">
          <fgColor rgb="FFC6EFCE"/>
          <bgColor rgb="FFC6EFCE"/>
        </patternFill>
      </fill>
    </dxf>
    <dxf>
      <font>
        <name val="游ゴシック"/>
        <b val="1"/>
        <color rgb="FF9C0006"/>
      </font>
      <fill>
        <patternFill patternType="solid">
          <fgColor rgb="FFFFC7CE"/>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drawing1.xml><?xml version="1.0" encoding="utf-8"?>
<wsDr xmlns="http://schemas.openxmlformats.org/drawingml/2006/spreadsheetDrawing">
  <oneCellAnchor>
    <from>
      <col>0</col>
      <colOff>0</colOff>
      <row>44</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22</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74</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34</row>
      <rowOff>0</rowOff>
    </from>
    <ext cx="1809750" cy="4000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tabColor rgb="00540FE9"/>
    <outlinePr summaryBelow="1" summaryRight="1"/>
    <pageSetUpPr fitToPage="1"/>
  </sheetPr>
  <dimension ref="A1:E41"/>
  <sheetViews>
    <sheetView showGridLines="0" workbookViewId="0">
      <selection activeCell="A1" sqref="A1"/>
    </sheetView>
  </sheetViews>
  <sheetFormatPr baseColWidth="8" defaultRowHeight="15"/>
  <cols>
    <col width="20" customWidth="1" min="1" max="1"/>
    <col width="30" customWidth="1" min="2" max="2"/>
    <col width="15" customWidth="1" min="3" max="3"/>
    <col width="17" customWidth="1" min="4" max="4"/>
    <col width="21" customWidth="1" min="5" max="5"/>
  </cols>
  <sheetData>
    <row r="1">
      <c r="A1" s="1" t="inlineStr">
        <is>
          <t>逆算工程表</t>
        </is>
      </c>
    </row>
    <row r="2" ht="38" customHeight="1">
      <c r="A2" s="2" t="inlineStr">
        <is>
          <t>引渡し日・工程ごとの所要稼働日数・雨天等予備日を入れると、各工程の開始日と「この日までに着工しないと間に合わない」着工リミットを自動で逆算します。</t>
        </is>
      </c>
    </row>
    <row r="3" ht="68" customHeight="1">
      <c r="A3" s="3" t="inlineStr">
        <is>
          <t>工程は、最後の工程（検査・手直し）から順に、上から下へさかのぼる形で入力してください。サンプルで入っている工程名・日数はすべて説明のための架空の例です。自社の工事内容に書き換えてください。行が足りない場合は、式の入った行を選択して「コピーしたセルの挿入」で増やしてください。</t>
        </is>
      </c>
    </row>
    <row r="5" ht="22" customHeight="1">
      <c r="A5" s="4" t="inlineStr">
        <is>
          <t>① 基本情報を入力してください</t>
        </is>
      </c>
    </row>
    <row r="6" ht="23" customHeight="1">
      <c r="A6" s="5" t="inlineStr">
        <is>
          <t>引渡し日</t>
        </is>
      </c>
      <c r="B6" s="6" t="n">
        <v>46477</v>
      </c>
      <c r="C6" s="2" t="inlineStr">
        <is>
          <t>確定している、または想定している引渡し日を入力してください。</t>
        </is>
      </c>
    </row>
    <row r="7" ht="38" customHeight="1">
      <c r="A7" s="5" t="inlineStr">
        <is>
          <t>週休パターン</t>
        </is>
      </c>
      <c r="B7" s="7" t="inlineStr">
        <is>
          <t>週休2日</t>
        </is>
      </c>
      <c r="C7" s="2" t="inlineStr">
        <is>
          <t>設定シートに登録した週休パターンから選びます（週休1日＝日曜のみ休み／週休2日＝毎週土日休み）。</t>
        </is>
      </c>
    </row>
    <row r="8" ht="30" customHeight="1">
      <c r="A8" s="8" t="inlineStr">
        <is>
          <t>雨天等予備日（稼働日）</t>
        </is>
      </c>
      <c r="B8" s="9" t="n">
        <v>10</v>
      </c>
      <c r="C8" s="2" t="inlineStr">
        <is>
          <t>雨天・強風などで作業できない日に備えて積み増す稼働日数です。</t>
        </is>
      </c>
    </row>
    <row r="9" ht="14" customHeight="1">
      <c r="A9" s="10" t="inlineStr">
        <is>
          <t>（自動）週休パターンの内部コード</t>
        </is>
      </c>
      <c r="B9" s="11">
        <f>VLOOKUP(B7,'設定'!$A$7:$B$8,2,FALSE)</f>
        <v/>
      </c>
      <c r="C9" s="12" t="inlineStr">
        <is>
          <t>この行は自動計算です。編集しないでください。</t>
        </is>
      </c>
    </row>
    <row r="11" ht="22" customHeight="1">
      <c r="A11" s="4" t="inlineStr">
        <is>
          <t>② 工程を、最後（検査・手直し）から順に入力してください</t>
        </is>
      </c>
    </row>
    <row r="12" ht="24" customHeight="1">
      <c r="A12" s="13" t="inlineStr">
        <is>
          <t>No</t>
        </is>
      </c>
      <c r="B12" s="13" t="inlineStr">
        <is>
          <t>工程名</t>
        </is>
      </c>
      <c r="C12" s="13" t="inlineStr">
        <is>
          <t>所要稼働日数</t>
        </is>
      </c>
      <c r="D12" s="13" t="inlineStr">
        <is>
          <t>終了日</t>
        </is>
      </c>
      <c r="E12" s="13" t="inlineStr">
        <is>
          <t>開始日</t>
        </is>
      </c>
    </row>
    <row r="13" ht="19" customHeight="1">
      <c r="A13" s="14" t="n">
        <v>1</v>
      </c>
      <c r="B13" s="15" t="inlineStr">
        <is>
          <t>検査・手直し</t>
        </is>
      </c>
      <c r="C13" s="9" t="n">
        <v>5</v>
      </c>
      <c r="D13" s="16">
        <f>IF(OR(C13="",$B$6=""),"",WORKDAY.INTL($B$6,-1,$B$9,'設定'!$A$19:$A$61))</f>
        <v/>
      </c>
      <c r="E13" s="16">
        <f>IF(OR(D13="",C13=""),"",WORKDAY.INTL(D13,-(C13-1),$B$9,'設定'!$A$19:$A$61))</f>
        <v/>
      </c>
    </row>
    <row r="14" ht="19" customHeight="1">
      <c r="A14" s="14" t="n">
        <v>2</v>
      </c>
      <c r="B14" s="15" t="inlineStr">
        <is>
          <t>仕上げ（内装・美装等）</t>
        </is>
      </c>
      <c r="C14" s="9" t="n">
        <v>15</v>
      </c>
      <c r="D14" s="16">
        <f>IF(OR(C14="",E13=""),"",WORKDAY.INTL(E13,-1,$B$9,'設定'!$A$19:$A$61))</f>
        <v/>
      </c>
      <c r="E14" s="16">
        <f>IF(OR(D14="",C14=""),"",WORKDAY.INTL(D14,-(C14-1),$B$9,'設定'!$A$19:$A$61))</f>
        <v/>
      </c>
    </row>
    <row r="15" ht="19" customHeight="1">
      <c r="A15" s="14" t="n">
        <v>3</v>
      </c>
      <c r="B15" s="15" t="inlineStr">
        <is>
          <t>設備工事の仕上げ</t>
        </is>
      </c>
      <c r="C15" s="9" t="n">
        <v>10</v>
      </c>
      <c r="D15" s="16">
        <f>IF(OR(C15="",E14=""),"",WORKDAY.INTL(E14,-1,$B$9,'設定'!$A$19:$A$61))</f>
        <v/>
      </c>
      <c r="E15" s="16">
        <f>IF(OR(D15="",C15=""),"",WORKDAY.INTL(D15,-(C15-1),$B$9,'設定'!$A$19:$A$61))</f>
        <v/>
      </c>
    </row>
    <row r="16" ht="19" customHeight="1">
      <c r="A16" s="14" t="n">
        <v>4</v>
      </c>
      <c r="B16" s="15" t="inlineStr">
        <is>
          <t>躯体工事</t>
        </is>
      </c>
      <c r="C16" s="9" t="n">
        <v>25</v>
      </c>
      <c r="D16" s="16">
        <f>IF(OR(C16="",E15=""),"",WORKDAY.INTL(E15,-1,$B$9,'設定'!$A$19:$A$61))</f>
        <v/>
      </c>
      <c r="E16" s="16">
        <f>IF(OR(D16="",C16=""),"",WORKDAY.INTL(D16,-(C16-1),$B$9,'設定'!$A$19:$A$61))</f>
        <v/>
      </c>
    </row>
    <row r="17" ht="19" customHeight="1">
      <c r="A17" s="14" t="n">
        <v>5</v>
      </c>
      <c r="B17" s="15" t="inlineStr">
        <is>
          <t>基礎工事</t>
        </is>
      </c>
      <c r="C17" s="9" t="n">
        <v>15</v>
      </c>
      <c r="D17" s="16">
        <f>IF(OR(C17="",E16=""),"",WORKDAY.INTL(E16,-1,$B$9,'設定'!$A$19:$A$61))</f>
        <v/>
      </c>
      <c r="E17" s="16">
        <f>IF(OR(D17="",C17=""),"",WORKDAY.INTL(D17,-(C17-1),$B$9,'設定'!$A$19:$A$61))</f>
        <v/>
      </c>
    </row>
    <row r="18" ht="19" customHeight="1">
      <c r="A18" s="14" t="n">
        <v>6</v>
      </c>
      <c r="B18" s="15" t="inlineStr">
        <is>
          <t>準備・仮設</t>
        </is>
      </c>
      <c r="C18" s="9" t="n">
        <v>5</v>
      </c>
      <c r="D18" s="16">
        <f>IF(OR(C18="",E17=""),"",WORKDAY.INTL(E17,-1,$B$9,'設定'!$A$19:$A$61))</f>
        <v/>
      </c>
      <c r="E18" s="16">
        <f>IF(OR(D18="",C18=""),"",WORKDAY.INTL(D18,-(C18-1),$B$9,'設定'!$A$19:$A$61))</f>
        <v/>
      </c>
    </row>
    <row r="19" ht="19" customHeight="1">
      <c r="A19" s="14" t="n">
        <v>7</v>
      </c>
      <c r="B19" s="15" t="n"/>
      <c r="C19" s="9" t="n"/>
      <c r="D19" s="16">
        <f>IF(OR(C19="",E18=""),"",WORKDAY.INTL(E18,-1,$B$9,'設定'!$A$19:$A$61))</f>
        <v/>
      </c>
      <c r="E19" s="16">
        <f>IF(OR(D19="",C19=""),"",WORKDAY.INTL(D19,-(C19-1),$B$9,'設定'!$A$19:$A$61))</f>
        <v/>
      </c>
    </row>
    <row r="20" ht="19" customHeight="1">
      <c r="A20" s="14" t="n">
        <v>8</v>
      </c>
      <c r="B20" s="15" t="n"/>
      <c r="C20" s="9" t="n"/>
      <c r="D20" s="16">
        <f>IF(OR(C20="",E19=""),"",WORKDAY.INTL(E19,-1,$B$9,'設定'!$A$19:$A$61))</f>
        <v/>
      </c>
      <c r="E20" s="16">
        <f>IF(OR(D20="",C20=""),"",WORKDAY.INTL(D20,-(C20-1),$B$9,'設定'!$A$19:$A$61))</f>
        <v/>
      </c>
    </row>
    <row r="21" ht="19" customHeight="1">
      <c r="A21" s="14" t="n">
        <v>9</v>
      </c>
      <c r="B21" s="15" t="n"/>
      <c r="C21" s="9" t="n"/>
      <c r="D21" s="16">
        <f>IF(OR(C21="",E20=""),"",WORKDAY.INTL(E20,-1,$B$9,'設定'!$A$19:$A$61))</f>
        <v/>
      </c>
      <c r="E21" s="16">
        <f>IF(OR(D21="",C21=""),"",WORKDAY.INTL(D21,-(C21-1),$B$9,'設定'!$A$19:$A$61))</f>
        <v/>
      </c>
    </row>
    <row r="22" ht="19" customHeight="1">
      <c r="A22" s="14" t="n">
        <v>10</v>
      </c>
      <c r="B22" s="15" t="n"/>
      <c r="C22" s="9" t="n"/>
      <c r="D22" s="16">
        <f>IF(OR(C22="",E21=""),"",WORKDAY.INTL(E21,-1,$B$9,'設定'!$A$19:$A$61))</f>
        <v/>
      </c>
      <c r="E22" s="16">
        <f>IF(OR(D22="",C22=""),"",WORKDAY.INTL(D22,-(C22-1),$B$9,'設定'!$A$19:$A$61))</f>
        <v/>
      </c>
    </row>
    <row r="23" ht="19" customHeight="1">
      <c r="A23" s="14" t="n">
        <v>11</v>
      </c>
      <c r="B23" s="15" t="n"/>
      <c r="C23" s="9" t="n"/>
      <c r="D23" s="16">
        <f>IF(OR(C23="",E22=""),"",WORKDAY.INTL(E22,-1,$B$9,'設定'!$A$19:$A$61))</f>
        <v/>
      </c>
      <c r="E23" s="16">
        <f>IF(OR(D23="",C23=""),"",WORKDAY.INTL(D23,-(C23-1),$B$9,'設定'!$A$19:$A$61))</f>
        <v/>
      </c>
    </row>
    <row r="24" ht="19" customHeight="1">
      <c r="A24" s="14" t="n">
        <v>12</v>
      </c>
      <c r="B24" s="15" t="n"/>
      <c r="C24" s="9" t="n"/>
      <c r="D24" s="16">
        <f>IF(OR(C24="",E23=""),"",WORKDAY.INTL(E23,-1,$B$9,'設定'!$A$19:$A$61))</f>
        <v/>
      </c>
      <c r="E24" s="16">
        <f>IF(OR(D24="",C24=""),"",WORKDAY.INTL(D24,-(C24-1),$B$9,'設定'!$A$19:$A$61))</f>
        <v/>
      </c>
    </row>
    <row r="26" ht="22" customHeight="1">
      <c r="A26" s="4" t="inlineStr">
        <is>
          <t>③ 計算結果</t>
        </is>
      </c>
    </row>
    <row r="27" ht="20" customHeight="1">
      <c r="A27" s="17" t="inlineStr">
        <is>
          <t>所要稼働日数合計</t>
        </is>
      </c>
      <c r="E27" s="18">
        <f>SUM(C13:C24)</f>
        <v/>
      </c>
    </row>
    <row r="28" ht="20" customHeight="1">
      <c r="A28" s="19" t="inlineStr">
        <is>
          <t>雨天等予備日（①で入力した値）</t>
        </is>
      </c>
      <c r="E28" s="20">
        <f>$B$8</f>
        <v/>
      </c>
    </row>
    <row r="29" ht="20" customHeight="1">
      <c r="A29" s="17" t="inlineStr">
        <is>
          <t>着工日　【最初の工程（一番下の入力行）の開始日】</t>
        </is>
      </c>
      <c r="E29" s="21">
        <f>IF(COUNT(C13:C24)=0,"",INDEX(E13:E24,COUNT(C13:C24)))</f>
        <v/>
      </c>
    </row>
    <row r="30" ht="20" customHeight="1">
      <c r="A30" s="22" t="inlineStr">
        <is>
          <t>着工リミット　【この日までに着工しないと間に合わない日】</t>
        </is>
      </c>
      <c r="B30" s="23" t="n"/>
      <c r="C30" s="23" t="n"/>
      <c r="D30" s="23" t="n"/>
      <c r="E30" s="24">
        <f>IF(E29="","",WORKDAY.INTL(E29,-$B$8,$B$9,'設定'!$A$19:$A$61))</f>
        <v/>
      </c>
    </row>
    <row r="32" ht="22" customHeight="1">
      <c r="A32" s="4" t="inlineStr">
        <is>
          <t>④ 検算（引渡し日までの稼働日数が合っているかの自動チェック）</t>
        </is>
      </c>
    </row>
    <row r="33" ht="20" customHeight="1">
      <c r="A33" s="19" t="inlineStr">
        <is>
          <t>実際の稼働日数（着工リミット～引渡し日・両端含む）</t>
        </is>
      </c>
      <c r="E33" s="20">
        <f>IF(E30="","",NETWORKDAYS.INTL(E30,$B$6,$B$9,'設定'!$A$19:$A$61))</f>
        <v/>
      </c>
    </row>
    <row r="34" ht="20" customHeight="1">
      <c r="A34" s="19" t="inlineStr">
        <is>
          <t>（参考）引渡し日は稼働日か（1=稼働日／0=休日）</t>
        </is>
      </c>
      <c r="E34" s="20">
        <f>NETWORKDAYS.INTL($B$6,$B$6,$B$9,'設定'!$A$19:$A$61)</f>
        <v/>
      </c>
    </row>
    <row r="35" ht="20" customHeight="1">
      <c r="A35" s="19" t="inlineStr">
        <is>
          <t>期待値（所要稼働日数合計＋雨天等予備日＋上の稼働日フラグ）</t>
        </is>
      </c>
      <c r="E35" s="20">
        <f>E27+E28+E34</f>
        <v/>
      </c>
    </row>
    <row r="36" ht="20" customHeight="1">
      <c r="A36" s="17" t="inlineStr">
        <is>
          <t>判定</t>
        </is>
      </c>
      <c r="E36" s="18">
        <f>IF(OR(E33="",E35=""),"（未入力があります）",IF(E33=E35,"OK","要確認"))</f>
        <v/>
      </c>
    </row>
    <row r="38" ht="38" customHeight="1">
      <c r="A38" s="2" t="inlineStr">
        <is>
          <t>着工リミットは、雨天等予備日を使い切らずに引渡し日へ間に合わせるための、いちばん遅い着工日です。実際にはこの日より前の着工を目指すのが安全です。</t>
        </is>
      </c>
    </row>
    <row r="41" ht="53" customHeight="1">
      <c r="A41" s="25" t="inlineStr">
        <is>
          <t>判定が「要確認」になる場合は、引渡し日・工程名・所要稼働日数のいずれかが未入力になっている可能性があります。黄色いセルがすべて埋まっているか確認してください。それでも解消しない場合は、行の順番（最後の工程が一番上か）を確認してください。</t>
        </is>
      </c>
    </row>
  </sheetData>
  <mergeCells count="20">
    <mergeCell ref="A35:D35"/>
    <mergeCell ref="C9:E9"/>
    <mergeCell ref="A11:E11"/>
    <mergeCell ref="A29:D29"/>
    <mergeCell ref="A28:D28"/>
    <mergeCell ref="A34:D34"/>
    <mergeCell ref="A30:D30"/>
    <mergeCell ref="C8:E8"/>
    <mergeCell ref="A41:E41"/>
    <mergeCell ref="C7:E7"/>
    <mergeCell ref="A36:D36"/>
    <mergeCell ref="A3:E3"/>
    <mergeCell ref="A26:E26"/>
    <mergeCell ref="A2:E2"/>
    <mergeCell ref="A5:E5"/>
    <mergeCell ref="A32:E32"/>
    <mergeCell ref="C6:E6"/>
    <mergeCell ref="A27:D27"/>
    <mergeCell ref="A38:E38"/>
    <mergeCell ref="A33:D33"/>
  </mergeCells>
  <conditionalFormatting sqref="E36">
    <cfRule type="expression" priority="1" dxfId="0">
      <formula>E36="OK"</formula>
    </cfRule>
    <cfRule type="expression" priority="2" dxfId="1">
      <formula>E36="要確認"</formula>
    </cfRule>
  </conditionalFormatting>
  <dataValidations count="3">
    <dataValidation sqref="B7" showDropDown="0" showInputMessage="0" showErrorMessage="0" allowBlank="0" type="list">
      <formula1>='設定'!$A$7:$A$8</formula1>
    </dataValidation>
    <dataValidation sqref="B8" showDropDown="0" showInputMessage="0" showErrorMessage="0" allowBlank="1" type="whole" operator="greaterThanOrEqual">
      <formula1>0</formula1>
    </dataValidation>
    <dataValidation sqref="C13:C24" showDropDown="0" showInputMessage="0" showErrorMessage="0" allowBlank="1" type="whole" operator="greaterThanOrEqual">
      <formula1>1</formula1>
    </dataValidation>
  </dataValidations>
  <pageMargins left="0.75" right="0.75" top="1" bottom="1" header="0.5" footer="0.5"/>
  <pageSetup orientation="portrait" fitToHeight="0" fitToWidth="1"/>
  <drawing xmlns:r="http://schemas.openxmlformats.org/officeDocument/2006/relationships" r:id="rId1"/>
</worksheet>
</file>

<file path=xl/worksheets/sheet2.xml><?xml version="1.0" encoding="utf-8"?>
<worksheet xmlns="http://schemas.openxmlformats.org/spreadsheetml/2006/main">
  <sheetPr>
    <tabColor rgb="00C00000"/>
    <outlinePr summaryBelow="1" summaryRight="1"/>
    <pageSetUpPr fitToPage="1"/>
  </sheetPr>
  <dimension ref="A1:C20"/>
  <sheetViews>
    <sheetView showGridLines="0" workbookViewId="0">
      <selection activeCell="A1" sqref="A1"/>
    </sheetView>
  </sheetViews>
  <sheetFormatPr baseColWidth="8" defaultRowHeight="15"/>
  <cols>
    <col width="36" customWidth="1" min="1" max="1"/>
    <col width="16" customWidth="1" min="2" max="2"/>
    <col width="46" customWidth="1" min="3" max="3"/>
  </cols>
  <sheetData>
    <row r="1">
      <c r="A1" s="26" t="inlineStr">
        <is>
          <t>工期とお金（社内用）　※お客様には出さないシートです</t>
        </is>
      </c>
    </row>
    <row r="2" ht="53" customHeight="1">
      <c r="A2" s="2" t="inlineStr">
        <is>
          <t>工期が延びると、現場の経費がいくら余分にかかるかを概算します。1日あたりの現場経費（仮設のリース料・重機のレンタル料・現場管理にかかる人件費などの日割りイメージ）を入れると、当初の想定経費と、延びた分の増加コストが自動で出ます。</t>
        </is>
      </c>
    </row>
    <row r="3" ht="23" customHeight="1">
      <c r="A3" s="3" t="inlineStr">
        <is>
          <t>※金額はすべて架空のサンプルです。自社の実勢単価に書き換えてください。</t>
        </is>
      </c>
    </row>
    <row r="5" ht="22" customHeight="1">
      <c r="A5" s="4" t="inlineStr">
        <is>
          <t>① 入力</t>
        </is>
      </c>
    </row>
    <row r="6" ht="32" customHeight="1">
      <c r="A6" s="8" t="inlineStr">
        <is>
          <t>1日あたりの現場経費（円）</t>
        </is>
      </c>
      <c r="B6" s="27" t="n">
        <v>15000</v>
      </c>
      <c r="C6" s="2" t="inlineStr">
        <is>
          <t>仮設のリース料・重機のレンタル料・現場管理にかかる人件費などの日割りイメージです。</t>
        </is>
      </c>
    </row>
    <row r="7" ht="19" customHeight="1">
      <c r="A7" s="5" t="inlineStr">
        <is>
          <t>工期の延び（日）</t>
        </is>
      </c>
      <c r="B7" s="9" t="n">
        <v>5</v>
      </c>
      <c r="C7" s="2" t="inlineStr">
        <is>
          <t>雨天や手待ちなどで、実際に何日延びたか（延びそうか）を入れてください。</t>
        </is>
      </c>
    </row>
    <row r="8" ht="30" customHeight="1">
      <c r="A8" s="8" t="inlineStr">
        <is>
          <t>当初の工期日数（稼働日・自動参照）</t>
        </is>
      </c>
      <c r="B8" s="28">
        <f>'逆算工程表'!E27</f>
        <v/>
      </c>
      <c r="C8" s="2" t="inlineStr">
        <is>
          <t>「逆算工程表」シートの所要稼働日数合計を自動で参照します（雨天等予備日は含みません）。</t>
        </is>
      </c>
    </row>
    <row r="10" ht="22" customHeight="1">
      <c r="A10" s="4" t="inlineStr">
        <is>
          <t>② 計算結果</t>
        </is>
      </c>
    </row>
    <row r="11" ht="20" customHeight="1">
      <c r="A11" s="17" t="inlineStr">
        <is>
          <t>想定経費（当初の工期日数×日額）</t>
        </is>
      </c>
      <c r="B11" s="29">
        <f>ROUND(B8*B6,0)</f>
        <v/>
      </c>
    </row>
    <row r="12" ht="20" customHeight="1">
      <c r="A12" s="17" t="inlineStr">
        <is>
          <t>延長分の増加コスト（工期の延び×日額）</t>
        </is>
      </c>
      <c r="B12" s="29">
        <f>ROUND(B7*B6,0)</f>
        <v/>
      </c>
    </row>
    <row r="13" ht="20" customHeight="1">
      <c r="A13" s="17" t="inlineStr">
        <is>
          <t>延長後の合計想定経費</t>
        </is>
      </c>
      <c r="B13" s="29">
        <f>B11+B12</f>
        <v/>
      </c>
    </row>
    <row r="15" ht="53" customHeight="1">
      <c r="A15" s="2" t="inlineStr">
        <is>
          <t>この金額は、そのまま粗利から削れていくお金になります。工期のズレをそのままにしておくと、後から気づいて慌てることになります。数量と単価をセットで見える状態にしておくことが、どんぶり勘定から抜ける第一歩です。</t>
        </is>
      </c>
    </row>
    <row r="20" ht="38" customHeight="1">
      <c r="A20" s="25" t="inlineStr">
        <is>
          <t>※このシートは社外秘の情報を含みます。お客様に渡すときは、このシートを削除するか非表示にしてください。</t>
        </is>
      </c>
    </row>
  </sheetData>
  <mergeCells count="12">
    <mergeCell ref="A10:C10"/>
    <mergeCell ref="C8"/>
    <mergeCell ref="A12"/>
    <mergeCell ref="A5:C5"/>
    <mergeCell ref="C7"/>
    <mergeCell ref="C6"/>
    <mergeCell ref="A3:C3"/>
    <mergeCell ref="A15:C15"/>
    <mergeCell ref="A13"/>
    <mergeCell ref="A11"/>
    <mergeCell ref="A20:C20"/>
    <mergeCell ref="A2:C2"/>
  </mergeCells>
  <pageMargins left="0.75" right="0.75" top="1" bottom="1" header="0.5" footer="0.5"/>
  <pageSetup orientation="portrait" fitToHeight="0" fitToWidth="1"/>
  <drawing xmlns:r="http://schemas.openxmlformats.org/officeDocument/2006/relationships" r:id="rId1"/>
</worksheet>
</file>

<file path=xl/worksheets/sheet3.xml><?xml version="1.0" encoding="utf-8"?>
<worksheet xmlns="http://schemas.openxmlformats.org/spreadsheetml/2006/main">
  <sheetPr>
    <tabColor rgb="00B9A3F5"/>
    <outlinePr summaryBelow="1" summaryRight="1"/>
    <pageSetUpPr fitToPage="1"/>
  </sheetPr>
  <dimension ref="A1:C70"/>
  <sheetViews>
    <sheetView showGridLines="0" workbookViewId="0">
      <selection activeCell="A1" sqref="A1"/>
    </sheetView>
  </sheetViews>
  <sheetFormatPr baseColWidth="8" defaultRowHeight="15"/>
  <cols>
    <col width="30" customWidth="1" min="1" max="1"/>
    <col width="16" customWidth="1" min="2" max="2"/>
    <col width="50" customWidth="1" min="3" max="3"/>
  </cols>
  <sheetData>
    <row r="1">
      <c r="A1" s="1" t="inlineStr">
        <is>
          <t>設定</t>
        </is>
      </c>
    </row>
    <row r="2" ht="23" customHeight="1">
      <c r="A2" s="2" t="inlineStr">
        <is>
          <t>ここの内容を書き換えると「逆算工程表」「工期とお金（社内用）」の計算に反映されます。</t>
        </is>
      </c>
    </row>
    <row r="3" ht="38" customHeight="1">
      <c r="A3" s="3" t="inlineStr">
        <is>
          <t>週休パターンと祝日リストは、逆算の計算そのものに使われます。翌年に切り替わったら、この祝日リストを最新のものに差し替えてください。</t>
        </is>
      </c>
    </row>
    <row r="5" ht="22" customHeight="1">
      <c r="A5" s="4" t="inlineStr">
        <is>
          <t>週休パターン</t>
        </is>
      </c>
    </row>
    <row r="6" ht="32" customHeight="1">
      <c r="A6" s="13" t="inlineStr">
        <is>
          <t>パターン名</t>
        </is>
      </c>
      <c r="B6" s="13" t="inlineStr">
        <is>
          <t>週休コード
（内部用）</t>
        </is>
      </c>
    </row>
    <row r="7" ht="19" customHeight="1">
      <c r="A7" s="7" t="inlineStr">
        <is>
          <t>週休1日</t>
        </is>
      </c>
      <c r="B7" s="30" t="inlineStr">
        <is>
          <t>0000001</t>
        </is>
      </c>
    </row>
    <row r="8" ht="19" customHeight="1">
      <c r="A8" s="7" t="inlineStr">
        <is>
          <t>週休2日</t>
        </is>
      </c>
      <c r="B8" s="30" t="inlineStr">
        <is>
          <t>0000011</t>
        </is>
      </c>
    </row>
    <row r="10" ht="38" customHeight="1">
      <c r="A10" s="2" t="inlineStr">
        <is>
          <t>週休1日＝日曜のみ休み、週休2日＝毎週土日休み、として計算します。「逆算工程表」シートのプルダウンでどちらかを選びます。週休コードの列は編集しないでください。</t>
        </is>
      </c>
    </row>
    <row r="13" ht="22" customHeight="1">
      <c r="A13" s="4" t="inlineStr">
        <is>
          <t>祝日リスト（当年・翌年の2年分）</t>
        </is>
      </c>
    </row>
    <row r="14" ht="68" customHeight="1">
      <c r="A14" s="2" t="inlineStr">
        <is>
          <t>出典：内閣府「国民の祝日について」 https://www8.cao.go.jp/chosei/shukujitsu/gaiyou.html （掲載データ：syukujitsu.csv、2026-08-10取得）。祝日が日曜にあたるときの振替休日、祝日に挟まれた「休日」も含めて掲載しています。</t>
        </is>
      </c>
    </row>
    <row r="18" ht="20" customHeight="1">
      <c r="A18" s="13" t="inlineStr">
        <is>
          <t>日付</t>
        </is>
      </c>
      <c r="B18" s="13" t="inlineStr">
        <is>
          <t>祝日名</t>
        </is>
      </c>
      <c r="C18" s="13" t="inlineStr">
        <is>
          <t>年</t>
        </is>
      </c>
    </row>
    <row r="19" ht="17" customHeight="1">
      <c r="A19" s="31" t="n">
        <v>46023</v>
      </c>
      <c r="B19" s="32" t="inlineStr">
        <is>
          <t>元日</t>
        </is>
      </c>
      <c r="C19" s="33" t="n">
        <v>2026</v>
      </c>
    </row>
    <row r="20" ht="17" customHeight="1">
      <c r="A20" s="31" t="n">
        <v>46034</v>
      </c>
      <c r="B20" s="32" t="inlineStr">
        <is>
          <t>成人の日</t>
        </is>
      </c>
      <c r="C20" s="33" t="n">
        <v>2026</v>
      </c>
    </row>
    <row r="21" ht="17" customHeight="1">
      <c r="A21" s="31" t="n">
        <v>46064</v>
      </c>
      <c r="B21" s="32" t="inlineStr">
        <is>
          <t>建国記念の日</t>
        </is>
      </c>
      <c r="C21" s="33" t="n">
        <v>2026</v>
      </c>
    </row>
    <row r="22" ht="17" customHeight="1">
      <c r="A22" s="31" t="n">
        <v>46076</v>
      </c>
      <c r="B22" s="32" t="inlineStr">
        <is>
          <t>天皇誕生日</t>
        </is>
      </c>
      <c r="C22" s="33" t="n">
        <v>2026</v>
      </c>
    </row>
    <row r="23" ht="17" customHeight="1">
      <c r="A23" s="31" t="n">
        <v>46101</v>
      </c>
      <c r="B23" s="32" t="inlineStr">
        <is>
          <t>春分の日</t>
        </is>
      </c>
      <c r="C23" s="33" t="n">
        <v>2026</v>
      </c>
    </row>
    <row r="24" ht="17" customHeight="1">
      <c r="A24" s="31" t="n">
        <v>46141</v>
      </c>
      <c r="B24" s="32" t="inlineStr">
        <is>
          <t>昭和の日</t>
        </is>
      </c>
      <c r="C24" s="33" t="n">
        <v>2026</v>
      </c>
    </row>
    <row r="25" ht="17" customHeight="1">
      <c r="A25" s="31" t="n">
        <v>46145</v>
      </c>
      <c r="B25" s="32" t="inlineStr">
        <is>
          <t>憲法記念日</t>
        </is>
      </c>
      <c r="C25" s="33" t="n">
        <v>2026</v>
      </c>
    </row>
    <row r="26" ht="17" customHeight="1">
      <c r="A26" s="31" t="n">
        <v>46146</v>
      </c>
      <c r="B26" s="32" t="inlineStr">
        <is>
          <t>みどりの日</t>
        </is>
      </c>
      <c r="C26" s="33" t="n">
        <v>2026</v>
      </c>
    </row>
    <row r="27" ht="17" customHeight="1">
      <c r="A27" s="31" t="n">
        <v>46147</v>
      </c>
      <c r="B27" s="32" t="inlineStr">
        <is>
          <t>こどもの日</t>
        </is>
      </c>
      <c r="C27" s="33" t="n">
        <v>2026</v>
      </c>
    </row>
    <row r="28" ht="17" customHeight="1">
      <c r="A28" s="31" t="n">
        <v>46148</v>
      </c>
      <c r="B28" s="32" t="inlineStr">
        <is>
          <t>休日</t>
        </is>
      </c>
      <c r="C28" s="33" t="n">
        <v>2026</v>
      </c>
    </row>
    <row r="29" ht="17" customHeight="1">
      <c r="A29" s="31" t="n">
        <v>46223</v>
      </c>
      <c r="B29" s="32" t="inlineStr">
        <is>
          <t>海の日</t>
        </is>
      </c>
      <c r="C29" s="33" t="n">
        <v>2026</v>
      </c>
    </row>
    <row r="30" ht="17" customHeight="1">
      <c r="A30" s="31" t="n">
        <v>46245</v>
      </c>
      <c r="B30" s="32" t="inlineStr">
        <is>
          <t>山の日</t>
        </is>
      </c>
      <c r="C30" s="33" t="n">
        <v>2026</v>
      </c>
    </row>
    <row r="31" ht="17" customHeight="1">
      <c r="A31" s="31" t="n">
        <v>46286</v>
      </c>
      <c r="B31" s="32" t="inlineStr">
        <is>
          <t>敬老の日</t>
        </is>
      </c>
      <c r="C31" s="33" t="n">
        <v>2026</v>
      </c>
    </row>
    <row r="32" ht="17" customHeight="1">
      <c r="A32" s="31" t="n">
        <v>46287</v>
      </c>
      <c r="B32" s="32" t="inlineStr">
        <is>
          <t>休日</t>
        </is>
      </c>
      <c r="C32" s="33" t="n">
        <v>2026</v>
      </c>
    </row>
    <row r="33" ht="17" customHeight="1">
      <c r="A33" s="31" t="n">
        <v>46288</v>
      </c>
      <c r="B33" s="32" t="inlineStr">
        <is>
          <t>秋分の日</t>
        </is>
      </c>
      <c r="C33" s="33" t="n">
        <v>2026</v>
      </c>
    </row>
    <row r="34" ht="17" customHeight="1">
      <c r="A34" s="31" t="n">
        <v>46307</v>
      </c>
      <c r="B34" s="32" t="inlineStr">
        <is>
          <t>スポーツの日</t>
        </is>
      </c>
      <c r="C34" s="33" t="n">
        <v>2026</v>
      </c>
    </row>
    <row r="35" ht="17" customHeight="1">
      <c r="A35" s="31" t="n">
        <v>46329</v>
      </c>
      <c r="B35" s="32" t="inlineStr">
        <is>
          <t>文化の日</t>
        </is>
      </c>
      <c r="C35" s="33" t="n">
        <v>2026</v>
      </c>
    </row>
    <row r="36" ht="17" customHeight="1">
      <c r="A36" s="31" t="n">
        <v>46349</v>
      </c>
      <c r="B36" s="32" t="inlineStr">
        <is>
          <t>勤労感謝の日</t>
        </is>
      </c>
      <c r="C36" s="33" t="n">
        <v>2026</v>
      </c>
    </row>
    <row r="37" ht="17" customHeight="1">
      <c r="A37" s="31" t="n">
        <v>46388</v>
      </c>
      <c r="B37" s="32" t="inlineStr">
        <is>
          <t>元日</t>
        </is>
      </c>
      <c r="C37" s="33" t="n">
        <v>2027</v>
      </c>
    </row>
    <row r="38" ht="17" customHeight="1">
      <c r="A38" s="31" t="n">
        <v>46398</v>
      </c>
      <c r="B38" s="32" t="inlineStr">
        <is>
          <t>成人の日</t>
        </is>
      </c>
      <c r="C38" s="33" t="n">
        <v>2027</v>
      </c>
    </row>
    <row r="39" ht="17" customHeight="1">
      <c r="A39" s="31" t="n">
        <v>46429</v>
      </c>
      <c r="B39" s="32" t="inlineStr">
        <is>
          <t>建国記念の日</t>
        </is>
      </c>
      <c r="C39" s="33" t="n">
        <v>2027</v>
      </c>
    </row>
    <row r="40" ht="17" customHeight="1">
      <c r="A40" s="31" t="n">
        <v>46441</v>
      </c>
      <c r="B40" s="32" t="inlineStr">
        <is>
          <t>天皇誕生日</t>
        </is>
      </c>
      <c r="C40" s="33" t="n">
        <v>2027</v>
      </c>
    </row>
    <row r="41" ht="17" customHeight="1">
      <c r="A41" s="31" t="n">
        <v>46467</v>
      </c>
      <c r="B41" s="32" t="inlineStr">
        <is>
          <t>春分の日</t>
        </is>
      </c>
      <c r="C41" s="33" t="n">
        <v>2027</v>
      </c>
    </row>
    <row r="42" ht="17" customHeight="1">
      <c r="A42" s="31" t="n">
        <v>46468</v>
      </c>
      <c r="B42" s="32" t="inlineStr">
        <is>
          <t>休日</t>
        </is>
      </c>
      <c r="C42" s="33" t="n">
        <v>2027</v>
      </c>
    </row>
    <row r="43" ht="17" customHeight="1">
      <c r="A43" s="31" t="n">
        <v>46506</v>
      </c>
      <c r="B43" s="32" t="inlineStr">
        <is>
          <t>昭和の日</t>
        </is>
      </c>
      <c r="C43" s="33" t="n">
        <v>2027</v>
      </c>
    </row>
    <row r="44" ht="17" customHeight="1">
      <c r="A44" s="31" t="n">
        <v>46510</v>
      </c>
      <c r="B44" s="32" t="inlineStr">
        <is>
          <t>憲法記念日</t>
        </is>
      </c>
      <c r="C44" s="33" t="n">
        <v>2027</v>
      </c>
    </row>
    <row r="45" ht="17" customHeight="1">
      <c r="A45" s="31" t="n">
        <v>46511</v>
      </c>
      <c r="B45" s="32" t="inlineStr">
        <is>
          <t>みどりの日</t>
        </is>
      </c>
      <c r="C45" s="33" t="n">
        <v>2027</v>
      </c>
    </row>
    <row r="46" ht="17" customHeight="1">
      <c r="A46" s="31" t="n">
        <v>46512</v>
      </c>
      <c r="B46" s="32" t="inlineStr">
        <is>
          <t>こどもの日</t>
        </is>
      </c>
      <c r="C46" s="33" t="n">
        <v>2027</v>
      </c>
    </row>
    <row r="47" ht="17" customHeight="1">
      <c r="A47" s="31" t="n">
        <v>46587</v>
      </c>
      <c r="B47" s="32" t="inlineStr">
        <is>
          <t>海の日</t>
        </is>
      </c>
      <c r="C47" s="33" t="n">
        <v>2027</v>
      </c>
    </row>
    <row r="48" ht="17" customHeight="1">
      <c r="A48" s="31" t="n">
        <v>46610</v>
      </c>
      <c r="B48" s="32" t="inlineStr">
        <is>
          <t>山の日</t>
        </is>
      </c>
      <c r="C48" s="33" t="n">
        <v>2027</v>
      </c>
    </row>
    <row r="49" ht="17" customHeight="1">
      <c r="A49" s="31" t="n">
        <v>46650</v>
      </c>
      <c r="B49" s="32" t="inlineStr">
        <is>
          <t>敬老の日</t>
        </is>
      </c>
      <c r="C49" s="33" t="n">
        <v>2027</v>
      </c>
    </row>
    <row r="50" ht="17" customHeight="1">
      <c r="A50" s="31" t="n">
        <v>46653</v>
      </c>
      <c r="B50" s="32" t="inlineStr">
        <is>
          <t>秋分の日</t>
        </is>
      </c>
      <c r="C50" s="33" t="n">
        <v>2027</v>
      </c>
    </row>
    <row r="51" ht="17" customHeight="1">
      <c r="A51" s="31" t="n">
        <v>46671</v>
      </c>
      <c r="B51" s="32" t="inlineStr">
        <is>
          <t>スポーツの日</t>
        </is>
      </c>
      <c r="C51" s="33" t="n">
        <v>2027</v>
      </c>
    </row>
    <row r="52" ht="17" customHeight="1">
      <c r="A52" s="31" t="n">
        <v>46694</v>
      </c>
      <c r="B52" s="32" t="inlineStr">
        <is>
          <t>文化の日</t>
        </is>
      </c>
      <c r="C52" s="33" t="n">
        <v>2027</v>
      </c>
    </row>
    <row r="53" ht="17" customHeight="1">
      <c r="A53" s="31" t="n">
        <v>46714</v>
      </c>
      <c r="B53" s="32" t="inlineStr">
        <is>
          <t>勤労感謝の日</t>
        </is>
      </c>
      <c r="C53" s="33" t="n">
        <v>2027</v>
      </c>
    </row>
    <row r="54" ht="17" customHeight="1">
      <c r="A54" s="34" t="n"/>
      <c r="B54" s="35" t="n"/>
      <c r="C54" s="35" t="n"/>
    </row>
    <row r="55" ht="17" customHeight="1">
      <c r="A55" s="34" t="n"/>
      <c r="B55" s="35" t="n"/>
      <c r="C55" s="35" t="n"/>
    </row>
    <row r="56" ht="17" customHeight="1">
      <c r="A56" s="34" t="n"/>
      <c r="B56" s="35" t="n"/>
      <c r="C56" s="35" t="n"/>
    </row>
    <row r="57" ht="17" customHeight="1">
      <c r="A57" s="34" t="n"/>
      <c r="B57" s="35" t="n"/>
      <c r="C57" s="35" t="n"/>
    </row>
    <row r="58" ht="17" customHeight="1">
      <c r="A58" s="34" t="n"/>
      <c r="B58" s="35" t="n"/>
      <c r="C58" s="35" t="n"/>
    </row>
    <row r="59" ht="17" customHeight="1">
      <c r="A59" s="34" t="n"/>
      <c r="B59" s="35" t="n"/>
      <c r="C59" s="35" t="n"/>
    </row>
    <row r="60" ht="17" customHeight="1">
      <c r="A60" s="34" t="n"/>
      <c r="B60" s="35" t="n"/>
      <c r="C60" s="35" t="n"/>
    </row>
    <row r="61" ht="17" customHeight="1">
      <c r="A61" s="34" t="n"/>
      <c r="B61" s="35" t="n"/>
      <c r="C61" s="35" t="n"/>
    </row>
    <row r="63" ht="53" customHeight="1">
      <c r="A63" s="3" t="inlineStr">
        <is>
          <t>上表は35件（2026年18件・2027年17件）の実データです。翌々年分が発表されたら、下の空いている行に日付と祝日名を追記してください。行が足りない場合はこの表の中で「コピーしたセルの挿入」をしてください。</t>
        </is>
      </c>
    </row>
    <row r="67" ht="22" customHeight="1">
      <c r="A67" s="4" t="inlineStr">
        <is>
          <t>自社情報（任意）</t>
        </is>
      </c>
    </row>
    <row r="68" ht="19" customHeight="1">
      <c r="A68" s="36" t="inlineStr">
        <is>
          <t>会社名</t>
        </is>
      </c>
      <c r="B68" s="15" t="inlineStr">
        <is>
          <t>（例）株式会社サンプル建設</t>
        </is>
      </c>
    </row>
    <row r="69" ht="19" customHeight="1">
      <c r="A69" s="36" t="inlineStr">
        <is>
          <t>代表者名</t>
        </is>
      </c>
      <c r="B69" s="15" t="inlineStr">
        <is>
          <t>（例）山田 太郎</t>
        </is>
      </c>
    </row>
    <row r="70" ht="19" customHeight="1">
      <c r="A70" s="36" t="inlineStr">
        <is>
          <t>連絡先</t>
        </is>
      </c>
      <c r="B70" s="15" t="inlineStr">
        <is>
          <t>（例）000-0000-0000</t>
        </is>
      </c>
    </row>
  </sheetData>
  <mergeCells count="8">
    <mergeCell ref="A10:C10"/>
    <mergeCell ref="A13:C13"/>
    <mergeCell ref="A63:C63"/>
    <mergeCell ref="A5:C5"/>
    <mergeCell ref="A14:C14"/>
    <mergeCell ref="A67:C67"/>
    <mergeCell ref="A3:C3"/>
    <mergeCell ref="A2:C2"/>
  </mergeCells>
  <pageMargins left="0.75" right="0.75" top="1" bottom="1" header="0.5" footer="0.5"/>
  <pageSetup orientation="portrait" fitToHeight="0" fitToWidth="1"/>
  <drawing xmlns:r="http://schemas.openxmlformats.org/officeDocument/2006/relationships" r:id="rId1"/>
</worksheet>
</file>

<file path=xl/worksheets/sheet4.xml><?xml version="1.0" encoding="utf-8"?>
<worksheet xmlns="http://schemas.openxmlformats.org/spreadsheetml/2006/main">
  <sheetPr>
    <tabColor rgb="00B9A3F5"/>
    <outlinePr summaryBelow="1" summaryRight="1"/>
    <pageSetUpPr fitToPage="1"/>
  </sheetPr>
  <dimension ref="A1:A33"/>
  <sheetViews>
    <sheetView showGridLines="0" workbookViewId="0">
      <selection activeCell="A1" sqref="A1"/>
    </sheetView>
  </sheetViews>
  <sheetFormatPr baseColWidth="8" defaultRowHeight="15"/>
  <cols>
    <col width="92" customWidth="1" min="1" max="1"/>
  </cols>
  <sheetData>
    <row r="1">
      <c r="A1" s="1" t="inlineStr">
        <is>
          <t>使い方</t>
        </is>
      </c>
    </row>
    <row r="2" ht="8" customHeight="1">
      <c r="A2" s="37" t="inlineStr"/>
    </row>
    <row r="3" ht="25" customHeight="1">
      <c r="A3" s="38" t="inlineStr">
        <is>
          <t>引渡し日と工程ごとの所要稼働日数を入れると、着工日と着工リミットが自動で出るツールです。</t>
        </is>
      </c>
    </row>
    <row r="4" ht="22" customHeight="1">
      <c r="A4" s="39" t="inlineStr">
        <is>
          <t>STEP 1　引渡し日を入れる</t>
        </is>
      </c>
    </row>
    <row r="5" ht="25" customHeight="1">
      <c r="A5" s="38" t="inlineStr">
        <is>
          <t>「逆算工程表」シートの黄色いセルに、確定している、または想定している引渡し日を入力します。</t>
        </is>
      </c>
    </row>
    <row r="6" ht="22" customHeight="1">
      <c r="A6" s="39" t="inlineStr">
        <is>
          <t>STEP 2　工程名と所要稼働日数を、最後の工程から順に並べる</t>
        </is>
      </c>
    </row>
    <row r="7" ht="63" customHeight="1">
      <c r="A7" s="38" t="inlineStr">
        <is>
          <t>検査・手直しから始めて、仕上げ、設備、躯体、基礎、準備・仮設というように、最後から最初へさかのぼる順で入力します。あわせて雨天等予備日と週休パターンも入れてください。サンプルで入っている工程名・日数はすべて架空の例なので、自社の工事内容に書き換えてください。</t>
        </is>
      </c>
    </row>
    <row r="8" ht="22" customHeight="1">
      <c r="A8" s="39" t="inlineStr">
        <is>
          <t>STEP 3　着工リミットを確認して、受注判断や段取りに使う</t>
        </is>
      </c>
    </row>
    <row r="9" ht="44" customHeight="1">
      <c r="A9" s="38" t="inlineStr">
        <is>
          <t>計算結果の着工リミットを見て、「その日までに契約・着工の判断をいただけるか」を、施主や元請との会話の材料にします。「④検算」の判定が「OK」になっていれば、計算は正しく通っています。</t>
        </is>
      </c>
    </row>
    <row r="10" ht="8" customHeight="1">
      <c r="A10" s="37" t="inlineStr"/>
    </row>
    <row r="11" ht="22" customHeight="1">
      <c r="A11" s="39" t="inlineStr">
        <is>
          <t>■ 記入例（この数字が出れば、正しく計算できています）</t>
        </is>
      </c>
    </row>
    <row r="12" ht="82" customHeight="1">
      <c r="A12" s="38" t="inlineStr">
        <is>
          <t>引渡し日2027/3/31（水）・週休2日・工程はサンプルのまま（検査・手直し5日、仕上げ15日、設備仕上げ10日、躯体25日、基礎15日、準備・仮設5日＝合計75日）・雨天等予備日10日を入力 → 着工日2026/12/9（水）→ 着工リミット2026/11/25（水）。「逆算工程表」シートを開くと、そのままこの数字が出ています（④検算の判定も「OK」になります）。</t>
        </is>
      </c>
    </row>
    <row r="13" ht="44" customHeight="1">
      <c r="A13" s="38" t="inlineStr">
        <is>
          <t>週休パターンを「週休1日」に変えると、同じ工程・同じ引渡し日でも着工日は2026/12/28（月）に変わります。休みが少ない分、同じ稼働日数を稼ぐのに必要な暦日が短くなるためです。</t>
        </is>
      </c>
    </row>
    <row r="14" ht="8" customHeight="1">
      <c r="A14" s="37" t="inlineStr"/>
    </row>
    <row r="15" ht="22" customHeight="1">
      <c r="A15" s="39" t="inlineStr">
        <is>
          <t>■ シートの構成</t>
        </is>
      </c>
    </row>
    <row r="16" ht="44" customHeight="1">
      <c r="A16" s="38" t="inlineStr">
        <is>
          <t>逆算工程表：引渡し日・工程ごとの所要稼働日数・雨天等予備日・週休パターンを入力すると、各工程の終了日・開始日、着工日、着工リミットまでを自動計算します。</t>
        </is>
      </c>
    </row>
    <row r="17" ht="44" customHeight="1">
      <c r="A17" s="38" t="inlineStr">
        <is>
          <t>工期とお金（社内用）：1日あたりの現場経費と工期の延び日数から、想定経費と延長分の増加コストを概算します。お客様には出さない前提のシートです（タブの色も他とは変えてあります）。</t>
        </is>
      </c>
    </row>
    <row r="18" ht="44" customHeight="1">
      <c r="A18" s="38" t="inlineStr">
        <is>
          <t>設定：週休パターン（週休1日／週休2日）、祝日リスト（当年・翌年の2年分）、自社情報を一元管理します。祝日が変わっても、直すのはこの1か所だけです。</t>
        </is>
      </c>
    </row>
    <row r="19" ht="8" customHeight="1">
      <c r="A19" s="37" t="inlineStr"/>
    </row>
    <row r="20" ht="22" customHeight="1">
      <c r="A20" s="39" t="inlineStr">
        <is>
          <t>■ 入力セルと計算セルについて</t>
        </is>
      </c>
    </row>
    <row r="21" ht="82" customHeight="1">
      <c r="A21" s="38" t="inlineStr">
        <is>
          <t>黄色いセルが入力欄です。それ以外のセル（薄紫・白地）は数式が入っているので、直接書き換えないでください。工程の行が足りない場合は、式の入った行を選択して「コピーしたセルの挿入」で増やしてください（「行の挿入」だけだと数式が入らずコピーされません）。サンプルの下に用意してある空欄の行にも同じ数式が入っているので、6工程を超えて12工程までは、そのまま上から詰めて入力するだけで使えます。</t>
        </is>
      </c>
    </row>
    <row r="22" ht="8" customHeight="1">
      <c r="A22" s="37" t="inlineStr"/>
    </row>
    <row r="23" ht="22" customHeight="1">
      <c r="A23" s="39" t="inlineStr">
        <is>
          <t>■ ご注意</t>
        </is>
      </c>
    </row>
    <row r="24" ht="25" customHeight="1">
      <c r="A24" s="38" t="inlineStr">
        <is>
          <t>・登録不要・無料でお使いいただけます。マクロは含みません（Excelの関数だけで計算しています）。</t>
        </is>
      </c>
    </row>
    <row r="25" ht="44" customHeight="1">
      <c r="A25" s="38" t="inlineStr">
        <is>
          <t>・入っている工程名・日数・金額はすべて架空のサンプルです。自社の現場の数字に置き換えて使ってください。</t>
        </is>
      </c>
    </row>
    <row r="26" ht="63" customHeight="1">
      <c r="A26" s="38" t="inlineStr">
        <is>
          <t>・祝日リストは2026年・2027年の実データです。翌々年分は、内閣府が例年2月頃に公表するタイミングで、設定シートの空いている行に追記してください。古い祝日リストのまま計算すると、着工日・着工リミットがずれます。</t>
        </is>
      </c>
    </row>
    <row r="27" ht="44" customHeight="1">
      <c r="A27" s="38" t="inlineStr">
        <is>
          <t>・商用利用は自社の工期逆算に使う分には問題ありません。ファイルそのものの再配布（第三者へのファイル転送や、自社サイトへの再アップロードなど）はご遠慮ください。</t>
        </is>
      </c>
    </row>
    <row r="28" ht="44" customHeight="1">
      <c r="A28" s="38" t="inlineStr">
        <is>
          <t>・スマホのExcelアプリでも入力・閲覧できますが、シートを行き来しながら確認するツールなので、パソコンでの利用をおすすめします。</t>
        </is>
      </c>
    </row>
    <row r="29" ht="8" customHeight="1">
      <c r="A29" s="37" t="inlineStr"/>
    </row>
    <row r="30" ht="22" customHeight="1">
      <c r="A30" s="39" t="inlineStr">
        <is>
          <t>【免責事項】</t>
        </is>
      </c>
    </row>
    <row r="31" ht="44" customHeight="1">
      <c r="A31" s="38" t="inlineStr">
        <is>
          <t>本フォーマットは、ユーザー様の自己責任においてご利用ください。内容の正確性について当社は保証するものではございません。</t>
        </is>
      </c>
    </row>
    <row r="32" ht="25" customHeight="1">
      <c r="A32" s="38" t="inlineStr">
        <is>
          <t>万一、本フォーマットの使用により損害やトラブルが発生した場合も、当社は一切の責任を負いかねます。</t>
        </is>
      </c>
    </row>
    <row r="33" ht="8" customHeight="1">
      <c r="A33" s="37" t="inlineStr"/>
    </row>
  </sheetData>
  <pageMargins left="0.75" right="0.75" top="1" bottom="1" header="0.5" footer="0.5"/>
  <pageSetup orientation="portrait" fitToHeight="0"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2026-08-10T04:00:51Z</dcterms:created>
  <dcterms:modified xmlns:dcterms="http://purl.org/dc/terms/" xmlns:xsi="http://www.w3.org/2001/XMLSchema-instance" xsi:type="dcterms:W3CDTF">2026-08-10T04:00:51Z</dcterms:modified>
</cp:coreProperties>
</file>