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使い方" sheetId="1" state="visible" r:id="rId1"/>
    <sheet xmlns:r="http://schemas.openxmlformats.org/officeDocument/2006/relationships" name="生コン計算" sheetId="2" state="visible" r:id="rId2"/>
    <sheet xmlns:r="http://schemas.openxmlformats.org/officeDocument/2006/relationships" name="砕石計算" sheetId="3" state="visible" r:id="rId3"/>
    <sheet xmlns:r="http://schemas.openxmlformats.org/officeDocument/2006/relationships" name="残土計算" sheetId="4" state="visible" r:id="rId4"/>
    <sheet xmlns:r="http://schemas.openxmlformats.org/officeDocument/2006/relationships" name="原価チェック（社内用）" sheetId="5" state="visible" r:id="rId5"/>
    <sheet xmlns:r="http://schemas.openxmlformats.org/officeDocument/2006/relationships" name="設定" sheetId="6" state="visible" r:id="rId6"/>
  </sheets>
  <definedNames>
    <definedName name="_xlnm.Print_Area" localSheetId="0">'使い方'!$A$1:$A$45</definedName>
    <definedName name="_xlnm.Print_Area" localSheetId="1">'生コン計算'!$A$1:$G$29</definedName>
    <definedName name="_xlnm.Print_Area" localSheetId="2">'砕石計算'!$A$1:$G$33</definedName>
    <definedName name="_xlnm.Print_Area" localSheetId="3">'残土計算'!$A$1:$J$29</definedName>
    <definedName name="_xlnm.Print_Area" localSheetId="4">'原価チェック（社内用）'!$A$1:$E$26</definedName>
    <definedName name="_xlnm.Print_Area" localSheetId="5">'設定'!$A$1:$C$33</definedName>
  </definedNames>
  <calcPr calcId="124519" fullCalcOnLoad="1"/>
</workbook>
</file>

<file path=xl/styles.xml><?xml version="1.0" encoding="utf-8"?>
<styleSheet xmlns="http://schemas.openxmlformats.org/spreadsheetml/2006/main">
  <numFmts count="1">
    <numFmt numFmtId="164" formatCode="0.0%"/>
  </numFmts>
  <fonts count="17">
    <font>
      <name val="Calibri"/>
      <family val="2"/>
      <color theme="1"/>
      <sz val="11"/>
      <scheme val="minor"/>
    </font>
    <font>
      <name val="游ゴシック"/>
      <b val="1"/>
      <color rgb="002F0C86"/>
      <sz val="15"/>
    </font>
    <font>
      <name val="游ゴシック"/>
      <color rgb="FF555555"/>
      <sz val="9"/>
    </font>
    <font>
      <name val="游ゴシック"/>
      <color rgb="002F0C86"/>
      <sz val="9"/>
    </font>
    <font>
      <name val="游ゴシック"/>
      <b val="1"/>
      <color rgb="002F0C86"/>
      <sz val="12"/>
    </font>
    <font>
      <name val="游ゴシック"/>
      <b val="1"/>
      <sz val="10"/>
    </font>
    <font>
      <name val="游ゴシック"/>
      <color rgb="FF000000"/>
      <sz val="10"/>
    </font>
    <font>
      <name val="游ゴシック"/>
      <color rgb="FF0070C0"/>
      <sz val="10"/>
    </font>
    <font>
      <name val="游ゴシック"/>
      <b val="1"/>
      <color rgb="FFFFFFFF"/>
      <sz val="10"/>
    </font>
    <font>
      <name val="游ゴシック"/>
      <color rgb="00C00000"/>
      <sz val="9"/>
    </font>
    <font>
      <name val="游ゴシック"/>
      <b val="1"/>
      <color rgb="FF000000"/>
      <sz val="11"/>
    </font>
    <font>
      <name val="游ゴシック"/>
      <sz val="10"/>
    </font>
    <font>
      <name val="游ゴシック"/>
      <b val="1"/>
      <color rgb="00C00000"/>
      <sz val="15"/>
    </font>
    <font>
      <name val="游ゴシック"/>
      <b val="1"/>
      <color rgb="FF000000"/>
      <sz val="10"/>
    </font>
    <font>
      <name val="游ゴシック"/>
      <b val="1"/>
      <sz val="11"/>
    </font>
    <font>
      <name val="游ゴシック"/>
      <b val="1"/>
      <color rgb="FF000000"/>
      <sz val="12"/>
    </font>
    <font>
      <name val="游ゴシック"/>
      <b val="1"/>
      <color rgb="002F0C86"/>
      <sz val="11"/>
    </font>
  </fonts>
  <fills count="6">
    <fill>
      <patternFill/>
    </fill>
    <fill>
      <patternFill patternType="gray125"/>
    </fill>
    <fill>
      <patternFill patternType="solid">
        <fgColor rgb="FFEDE7FB"/>
      </patternFill>
    </fill>
    <fill>
      <patternFill patternType="solid">
        <fgColor rgb="FFFFF9E3"/>
      </patternFill>
    </fill>
    <fill>
      <patternFill patternType="solid">
        <fgColor rgb="FF540FE9"/>
      </patternFill>
    </fill>
    <fill>
      <patternFill patternType="solid">
        <fgColor rgb="FFF6F3FC"/>
      </patternFill>
    </fill>
  </fills>
  <borders count="2">
    <border>
      <left/>
      <right/>
      <top/>
      <bottom/>
      <diagonal/>
    </border>
    <border>
      <left style="thin">
        <color rgb="00DCD5EC"/>
      </left>
      <right style="thin">
        <color rgb="00DCD5EC"/>
      </right>
      <top style="thin">
        <color rgb="00DCD5EC"/>
      </top>
      <bottom style="thin">
        <color rgb="00DCD5EC"/>
      </bottom>
    </border>
  </borders>
  <cellStyleXfs count="1">
    <xf numFmtId="0" fontId="0" fillId="0" borderId="0"/>
  </cellStyleXfs>
  <cellXfs count="34">
    <xf numFmtId="0" fontId="0" fillId="0" borderId="0" pivotButton="0" quotePrefix="0" xfId="0"/>
    <xf numFmtId="0" fontId="1" fillId="0" borderId="0" pivotButton="0" quotePrefix="0" xfId="0"/>
    <xf numFmtId="0" fontId="0" fillId="0" borderId="0" applyAlignment="1" pivotButton="0" quotePrefix="0" xfId="0">
      <alignment vertical="top" wrapText="1"/>
    </xf>
    <xf numFmtId="0" fontId="11" fillId="0" borderId="0" applyAlignment="1" pivotButton="0" quotePrefix="0" xfId="0">
      <alignment vertical="top" wrapText="1"/>
    </xf>
    <xf numFmtId="0" fontId="16" fillId="0" borderId="0" applyAlignment="1" pivotButton="0" quotePrefix="0" xfId="0">
      <alignment vertical="top" wrapText="1"/>
    </xf>
    <xf numFmtId="0" fontId="2" fillId="0" borderId="0" applyAlignment="1" pivotButton="0" quotePrefix="0" xfId="0">
      <alignment vertical="center" wrapText="1"/>
    </xf>
    <xf numFmtId="0" fontId="3" fillId="0" borderId="0" applyAlignment="1" pivotButton="0" quotePrefix="0" xfId="0">
      <alignment vertical="center" wrapText="1"/>
    </xf>
    <xf numFmtId="0" fontId="8" fillId="4" borderId="1" applyAlignment="1" pivotButton="0" quotePrefix="0" xfId="0">
      <alignment horizontal="center" vertical="center" wrapText="1"/>
    </xf>
    <xf numFmtId="0" fontId="0" fillId="0" borderId="1" applyAlignment="1" pivotButton="0" quotePrefix="0" xfId="0">
      <alignment horizontal="center" vertical="center"/>
    </xf>
    <xf numFmtId="0" fontId="7" fillId="3" borderId="1" pivotButton="0" quotePrefix="0" xfId="0"/>
    <xf numFmtId="0" fontId="7" fillId="3" borderId="1" applyAlignment="1" pivotButton="0" quotePrefix="0" xfId="0">
      <alignment horizontal="right" vertical="center"/>
    </xf>
    <xf numFmtId="0" fontId="6" fillId="0" borderId="1" applyAlignment="1" pivotButton="0" quotePrefix="0" xfId="0">
      <alignment horizontal="right" vertical="center"/>
    </xf>
    <xf numFmtId="0" fontId="4" fillId="2" borderId="0" applyAlignment="1" pivotButton="0" quotePrefix="0" xfId="0">
      <alignment vertical="center"/>
    </xf>
    <xf numFmtId="0" fontId="5" fillId="0" borderId="0" applyAlignment="1" pivotButton="0" quotePrefix="0" xfId="0">
      <alignment vertical="center" wrapText="1"/>
    </xf>
    <xf numFmtId="0" fontId="10" fillId="5" borderId="0" applyAlignment="1" pivotButton="0" quotePrefix="0" xfId="0">
      <alignment horizontal="right" vertical="center"/>
    </xf>
    <xf numFmtId="0" fontId="11" fillId="0" borderId="0" applyAlignment="1" pivotButton="0" quotePrefix="0" xfId="0">
      <alignment vertical="center" wrapText="1"/>
    </xf>
    <xf numFmtId="164" fontId="6" fillId="5" borderId="0" applyAlignment="1" pivotButton="0" quotePrefix="0" xfId="0">
      <alignment horizontal="right" vertical="center"/>
    </xf>
    <xf numFmtId="0" fontId="6" fillId="5" borderId="0" applyAlignment="1" pivotButton="0" quotePrefix="0" xfId="0">
      <alignment horizontal="right" vertical="center"/>
    </xf>
    <xf numFmtId="0" fontId="7" fillId="3" borderId="1" applyAlignment="1" pivotButton="0" quotePrefix="0" xfId="0">
      <alignment horizontal="center" vertical="center"/>
    </xf>
    <xf numFmtId="0" fontId="9" fillId="0" borderId="0" applyAlignment="1" pivotButton="0" quotePrefix="0" xfId="0">
      <alignment vertical="center" wrapText="1"/>
    </xf>
    <xf numFmtId="0" fontId="12" fillId="0" borderId="0" pivotButton="0" quotePrefix="0" xfId="0"/>
    <xf numFmtId="0" fontId="11" fillId="0" borderId="1" pivotButton="0" quotePrefix="0" xfId="0"/>
    <xf numFmtId="0" fontId="6" fillId="0" borderId="1" applyAlignment="1" pivotButton="0" quotePrefix="0" xfId="0">
      <alignment horizontal="center" vertical="center"/>
    </xf>
    <xf numFmtId="3" fontId="6" fillId="0" borderId="1" applyAlignment="1" pivotButton="0" quotePrefix="0" xfId="0">
      <alignment horizontal="right" vertical="center"/>
    </xf>
    <xf numFmtId="0" fontId="5" fillId="0" borderId="1" applyAlignment="1" pivotButton="0" quotePrefix="0" xfId="0">
      <alignment vertical="center" wrapText="1"/>
    </xf>
    <xf numFmtId="0" fontId="0" fillId="0" borderId="1" pivotButton="0" quotePrefix="0" xfId="0"/>
    <xf numFmtId="0" fontId="5" fillId="0" borderId="1" pivotButton="0" quotePrefix="0" xfId="0"/>
    <xf numFmtId="3" fontId="13" fillId="0" borderId="1" applyAlignment="1" pivotButton="0" quotePrefix="0" xfId="0">
      <alignment horizontal="right" vertical="center"/>
    </xf>
    <xf numFmtId="0" fontId="14" fillId="5" borderId="1" pivotButton="0" quotePrefix="0" xfId="0"/>
    <xf numFmtId="0" fontId="0" fillId="5" borderId="1" pivotButton="0" quotePrefix="0" xfId="0"/>
    <xf numFmtId="3" fontId="15" fillId="5" borderId="1" applyAlignment="1" pivotButton="0" quotePrefix="0" xfId="0">
      <alignment horizontal="right" vertical="center"/>
    </xf>
    <xf numFmtId="164" fontId="7" fillId="3" borderId="1" applyAlignment="1" pivotButton="0" quotePrefix="0" xfId="0">
      <alignment horizontal="right" vertical="center"/>
    </xf>
    <xf numFmtId="2" fontId="7" fillId="3" borderId="1" applyAlignment="1" pivotButton="0" quotePrefix="0" xfId="0">
      <alignment horizontal="center" vertical="center"/>
    </xf>
    <xf numFmtId="3" fontId="7" fillId="3"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0</col>
      <colOff>0</colOff>
      <row>37</row>
      <rowOff>0</rowOff>
    </from>
    <ext cx="1809750" cy="4000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27</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31</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27</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23</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30</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tabColor rgb="00B9A3F5"/>
    <outlinePr summaryBelow="1" summaryRight="1"/>
    <pageSetUpPr fitToPage="1"/>
  </sheetPr>
  <dimension ref="A1:A36"/>
  <sheetViews>
    <sheetView showGridLines="0" workbookViewId="0">
      <selection activeCell="A1" sqref="A1"/>
    </sheetView>
  </sheetViews>
  <sheetFormatPr baseColWidth="8" defaultRowHeight="15"/>
  <cols>
    <col width="92" customWidth="1" min="1" max="1"/>
  </cols>
  <sheetData>
    <row r="1">
      <c r="A1" s="1" t="inlineStr">
        <is>
          <t>使い方</t>
        </is>
      </c>
    </row>
    <row r="2" ht="8" customHeight="1">
      <c r="A2" s="2" t="inlineStr"/>
    </row>
    <row r="3" ht="25" customHeight="1">
      <c r="A3" s="3" t="inlineStr">
        <is>
          <t>寸法を入れると、生コン・砕石・残土の立米・トン・ダンプ台数の目安が自動で出るツールです。</t>
        </is>
      </c>
    </row>
    <row r="4" ht="22" customHeight="1">
      <c r="A4" s="4" t="inlineStr">
        <is>
          <t>STEP 1　設定シートで自社の係数・単価を確認する</t>
        </is>
      </c>
    </row>
    <row r="5" ht="44" customHeight="1">
      <c r="A5" s="3" t="inlineStr">
        <is>
          <t>ロス率・単位体積重量・L値C値・ダンプの積載量は、まず初期値（出典つきの目安）のまま使ってみて、自社や取引先の実績とズレを感じたら書き換えてください。</t>
        </is>
      </c>
    </row>
    <row r="6" ht="22" customHeight="1">
      <c r="A6" s="4" t="inlineStr">
        <is>
          <t>STEP 2　現場の寸法を入力する</t>
        </is>
      </c>
    </row>
    <row r="7" ht="44" customHeight="1">
      <c r="A7" s="3" t="inlineStr">
        <is>
          <t>生コン・砕石・残土、それぞれのシートに寸法を入れると、立米・トン・台数目安が自動で出ます。黄色いセルが入力欄、それ以外は自動計算です。</t>
        </is>
      </c>
    </row>
    <row r="8" ht="22" customHeight="1">
      <c r="A8" s="4" t="inlineStr">
        <is>
          <t>STEP 3　発注目安・台数目安を、工場・業者との最終確認に使う</t>
        </is>
      </c>
    </row>
    <row r="9" ht="44" customHeight="1">
      <c r="A9" s="3" t="inlineStr">
        <is>
          <t>ツールが出す数字はあくまで目安です。実際の発注量・積載量は、生コン工場・砕石業者・運搬業者に確認してから決めてください。</t>
        </is>
      </c>
    </row>
    <row r="10" ht="8" customHeight="1">
      <c r="A10" s="2" t="inlineStr"/>
    </row>
    <row r="11" ht="22" customHeight="1">
      <c r="A11" s="4" t="inlineStr">
        <is>
          <t>■ 記入例（この数字が出れば、正しく計算できています）</t>
        </is>
      </c>
    </row>
    <row r="12" ht="63" customHeight="1">
      <c r="A12" s="3" t="inlineStr">
        <is>
          <t>生コン（土間）：長さ5m×幅10m×厚み0.1mを入力 → 体積5.0m³ → ロス込み5.3m³（ロス6%） → 発注目安5.5m³（0.25m³刻み）。「生コン計算」シートを開くと、そのままこの数字が出ています。</t>
        </is>
      </c>
    </row>
    <row r="13" ht="44" customHeight="1">
      <c r="A13" s="3" t="inlineStr">
        <is>
          <t>砕石：長さ5m×幅10m×厚み0.1mを入力 → 体積5.0m³ → 重量9.5t（単位体積重量1.9t/m³）。「砕石計算」シートのサンプルと同じ数字です。</t>
        </is>
      </c>
    </row>
    <row r="14" ht="63" customHeight="1">
      <c r="A14" s="3" t="inlineStr">
        <is>
          <t>残土：長さ4m×幅5m×深さ1.2m、土質区分「砂質土及び砂」（L=1.20）を入力 → 地山土量24.0m³ → ほぐし土量28.8m³ → 重量43.2t → ダンプ台数目安11台（4tダンプの場合）。「残土計算」シートのサンプルと同じ数字です。</t>
        </is>
      </c>
    </row>
    <row r="15" ht="8" customHeight="1">
      <c r="A15" s="2" t="inlineStr"/>
    </row>
    <row r="16" ht="22" customHeight="1">
      <c r="A16" s="4" t="inlineStr">
        <is>
          <t>■ シートの構成</t>
        </is>
      </c>
    </row>
    <row r="17" ht="44" customHeight="1">
      <c r="A17" s="3" t="inlineStr">
        <is>
          <t>生コン計算：土間・布基礎・任意の直方体を複数行入力でき、合計にロス率を掛けて発注目安(m³)を出します。</t>
        </is>
      </c>
    </row>
    <row r="18" ht="25" customHeight="1">
      <c r="A18" s="3" t="inlineStr">
        <is>
          <t>砕石計算：立米→トンの換算と、トン→立米の逆算ができます。</t>
        </is>
      </c>
    </row>
    <row r="19" ht="25" customHeight="1">
      <c r="A19" s="3" t="inlineStr">
        <is>
          <t>残土計算：掘削寸法から地山土量・ほぐし土量（運搬土量）・重量・ダンプ台数目安まで計算します。</t>
        </is>
      </c>
    </row>
    <row r="20" ht="44" customHeight="1">
      <c r="A20" s="3" t="inlineStr">
        <is>
          <t>原価チェック（社内用）：各シートの数量に自社単価を掛けて、材料費・処分費の概算合計を出します。お客様には出さない前提のシートです（タブの色も他とは変えてあります）。</t>
        </is>
      </c>
    </row>
    <row r="21" ht="44" customHeight="1">
      <c r="A21" s="3" t="inlineStr">
        <is>
          <t>設定：ロス率・単位体積重量・土質ごとのL値C値・ダンプ積載量・自社単価を一元管理します。率が変わっても、直すのはこの1か所だけです。</t>
        </is>
      </c>
    </row>
    <row r="22" ht="8" customHeight="1">
      <c r="A22" s="2" t="inlineStr"/>
    </row>
    <row r="23" ht="22" customHeight="1">
      <c r="A23" s="4" t="inlineStr">
        <is>
          <t>■ 入力セルと計算セルについて</t>
        </is>
      </c>
    </row>
    <row r="24" ht="63" customHeight="1">
      <c r="A24" s="3" t="inlineStr">
        <is>
          <t>黄色いセルが入力欄です。それ以外のセル（薄紫・白地）は数式が入っているので、直接書き換えないでください。行が足りない場合は、式の入った行を選択して「コピーしたセルの挿入」で増やしてください（「行の挿入」だけだと数式が入らずコピーされません）。</t>
        </is>
      </c>
    </row>
    <row r="25" ht="8" customHeight="1">
      <c r="A25" s="2" t="inlineStr"/>
    </row>
    <row r="26" ht="22" customHeight="1">
      <c r="A26" s="4" t="inlineStr">
        <is>
          <t>■ ご注意</t>
        </is>
      </c>
    </row>
    <row r="27" ht="25" customHeight="1">
      <c r="A27" s="3" t="inlineStr">
        <is>
          <t>・登録不要・無料でお使いいただけます。マクロは含みません（Excelの関数だけで計算しています）。</t>
        </is>
      </c>
    </row>
    <row r="28" ht="25" customHeight="1">
      <c r="A28" s="3" t="inlineStr">
        <is>
          <t>・入っている数値はすべて架空のサンプルです。自社の現場の数字に置き換えて使ってください。</t>
        </is>
      </c>
    </row>
    <row r="29" ht="44" customHeight="1">
      <c r="A29" s="3" t="inlineStr">
        <is>
          <t>・係数（ロス率・単位体積重量・L値C値など）はどれも出典のある目安であり、断定できる一つの数字ではありません。自社や取引先の実績値がわかっている場合は、設定シートを書き換えてください。</t>
        </is>
      </c>
    </row>
    <row r="30" ht="44" customHeight="1">
      <c r="A30" s="3" t="inlineStr">
        <is>
          <t>・商用利用は自社の見積・発注実務で使う分には問題ありません。ファイルそのものの再配布（第三者へのファイル転送や、自社サイトへの再アップロードなど）はご遠慮ください。</t>
        </is>
      </c>
    </row>
    <row r="31" ht="44" customHeight="1">
      <c r="A31" s="3" t="inlineStr">
        <is>
          <t>・スマホのExcelアプリでも入力・閲覧できますが、シートの多いツールなので、寸法の入力や早見表の確認はパソコンでの利用をおすすめします。</t>
        </is>
      </c>
    </row>
    <row r="32" ht="8" customHeight="1">
      <c r="A32" s="2" t="inlineStr"/>
    </row>
    <row r="33" ht="22" customHeight="1">
      <c r="A33" s="4" t="inlineStr">
        <is>
          <t>【免責事項】</t>
        </is>
      </c>
    </row>
    <row r="34" ht="44" customHeight="1">
      <c r="A34" s="3" t="inlineStr">
        <is>
          <t>本フォーマットは、ユーザー様の自己責任においてご利用ください。内容の正確性について当社は保証するものではございません。</t>
        </is>
      </c>
    </row>
    <row r="35" ht="25" customHeight="1">
      <c r="A35" s="3" t="inlineStr">
        <is>
          <t>万一、本フォーマットの使用により損害やトラブルが発生した場合も、当社は一切の責任を負いかねます。</t>
        </is>
      </c>
    </row>
    <row r="36" ht="8" customHeight="1">
      <c r="A36" s="2" t="inlineStr"/>
    </row>
  </sheetData>
  <pageMargins left="0.75" right="0.75" top="1" bottom="1" header="0.5" footer="0.5"/>
  <pageSetup orientation="portrait" fitToHeight="0" fitToWidth="1"/>
  <drawing xmlns:r="http://schemas.openxmlformats.org/officeDocument/2006/relationships" r:id="rId1"/>
</worksheet>
</file>

<file path=xl/worksheets/sheet2.xml><?xml version="1.0" encoding="utf-8"?>
<worksheet xmlns="http://schemas.openxmlformats.org/spreadsheetml/2006/main">
  <sheetPr>
    <tabColor rgb="00540FE9"/>
    <outlinePr summaryBelow="1" summaryRight="1"/>
    <pageSetUpPr fitToPage="1"/>
  </sheetPr>
  <dimension ref="A1:G25"/>
  <sheetViews>
    <sheetView showGridLines="0" workbookViewId="0">
      <selection activeCell="A1" sqref="A1"/>
    </sheetView>
  </sheetViews>
  <sheetFormatPr baseColWidth="8" defaultRowHeight="15"/>
  <cols>
    <col width="6" customWidth="1" min="1" max="1"/>
    <col width="30" customWidth="1" min="2" max="2"/>
    <col width="12" customWidth="1" min="3" max="3"/>
    <col width="13" customWidth="1" min="4" max="4"/>
    <col width="11" customWidth="1" min="5" max="5"/>
    <col width="13" customWidth="1" min="6" max="6"/>
    <col width="13" customWidth="1" min="7" max="7"/>
  </cols>
  <sheetData>
    <row r="1">
      <c r="A1" s="1" t="inlineStr">
        <is>
          <t>生コン計算</t>
        </is>
      </c>
    </row>
    <row r="2" ht="53" customHeight="1">
      <c r="A2" s="5" t="inlineStr">
        <is>
          <t>黄色いセルに寸法(m)を入れると、行ごとに体積(m³)が自動計算されます。土間は「長さ×幅（面積）×厚み」、布基礎は「延長×幅×高さ」として入力してください。複雑な形は直方体に分けて行を分けると、同じ考え方で拾えます。</t>
        </is>
      </c>
    </row>
    <row r="3" ht="53" customHeight="1">
      <c r="A3" s="6" t="inlineStr">
        <is>
          <t>※1行目はサンプルです。自社の現場の寸法に書き換えてください。行が足りない場合は、式の入った行を選択して「コピーしたセルの挿入」で増やしてください（「行の挿入」だけだと数式が入りません）。</t>
        </is>
      </c>
    </row>
    <row r="5" ht="32" customHeight="1">
      <c r="A5" s="7" t="inlineStr">
        <is>
          <t>番号</t>
        </is>
      </c>
      <c r="B5" s="7" t="inlineStr">
        <is>
          <t>部位名
（任意）</t>
        </is>
      </c>
      <c r="C5" s="7" t="inlineStr">
        <is>
          <t>種別</t>
        </is>
      </c>
      <c r="D5" s="7" t="inlineStr">
        <is>
          <t>長さ・延長
(m)</t>
        </is>
      </c>
      <c r="E5" s="7" t="inlineStr">
        <is>
          <t>幅
(m)</t>
        </is>
      </c>
      <c r="F5" s="7" t="inlineStr">
        <is>
          <t>厚み・高さ
(m)</t>
        </is>
      </c>
      <c r="G5" s="7" t="inlineStr">
        <is>
          <t>体積
(m³)</t>
        </is>
      </c>
    </row>
    <row r="6" ht="19" customHeight="1">
      <c r="A6" s="8" t="n">
        <v>1</v>
      </c>
      <c r="B6" s="9" t="inlineStr">
        <is>
          <t>土間コンクリート（サンプル）</t>
        </is>
      </c>
      <c r="C6" s="9" t="inlineStr">
        <is>
          <t>土間</t>
        </is>
      </c>
      <c r="D6" s="10" t="n">
        <v>5</v>
      </c>
      <c r="E6" s="10" t="n">
        <v>10</v>
      </c>
      <c r="F6" s="10" t="n">
        <v>0.1</v>
      </c>
      <c r="G6" s="11">
        <f>IF(OR(D6="",E6="",F6=""),"",ROUND(D6*E6*F6,2))</f>
        <v/>
      </c>
    </row>
    <row r="7" ht="19" customHeight="1">
      <c r="A7" s="8" t="n">
        <v>2</v>
      </c>
      <c r="B7" s="9" t="n"/>
      <c r="C7" s="9" t="n"/>
      <c r="D7" s="10" t="n"/>
      <c r="E7" s="10" t="n"/>
      <c r="F7" s="10" t="n"/>
      <c r="G7" s="11">
        <f>IF(OR(D7="",E7="",F7=""),"",ROUND(D7*E7*F7,2))</f>
        <v/>
      </c>
    </row>
    <row r="8" ht="19" customHeight="1">
      <c r="A8" s="8" t="n">
        <v>3</v>
      </c>
      <c r="B8" s="9" t="n"/>
      <c r="C8" s="9" t="n"/>
      <c r="D8" s="10" t="n"/>
      <c r="E8" s="10" t="n"/>
      <c r="F8" s="10" t="n"/>
      <c r="G8" s="11">
        <f>IF(OR(D8="",E8="",F8=""),"",ROUND(D8*E8*F8,2))</f>
        <v/>
      </c>
    </row>
    <row r="9" ht="19" customHeight="1">
      <c r="A9" s="8" t="n">
        <v>4</v>
      </c>
      <c r="B9" s="9" t="n"/>
      <c r="C9" s="9" t="n"/>
      <c r="D9" s="10" t="n"/>
      <c r="E9" s="10" t="n"/>
      <c r="F9" s="10" t="n"/>
      <c r="G9" s="11">
        <f>IF(OR(D9="",E9="",F9=""),"",ROUND(D9*E9*F9,2))</f>
        <v/>
      </c>
    </row>
    <row r="10" ht="19" customHeight="1">
      <c r="A10" s="8" t="n">
        <v>5</v>
      </c>
      <c r="B10" s="9" t="n"/>
      <c r="C10" s="9" t="n"/>
      <c r="D10" s="10" t="n"/>
      <c r="E10" s="10" t="n"/>
      <c r="F10" s="10" t="n"/>
      <c r="G10" s="11">
        <f>IF(OR(D10="",E10="",F10=""),"",ROUND(D10*E10*F10,2))</f>
        <v/>
      </c>
    </row>
    <row r="11" ht="19" customHeight="1">
      <c r="A11" s="8" t="n">
        <v>6</v>
      </c>
      <c r="B11" s="9" t="n"/>
      <c r="C11" s="9" t="n"/>
      <c r="D11" s="10" t="n"/>
      <c r="E11" s="10" t="n"/>
      <c r="F11" s="10" t="n"/>
      <c r="G11" s="11">
        <f>IF(OR(D11="",E11="",F11=""),"",ROUND(D11*E11*F11,2))</f>
        <v/>
      </c>
    </row>
    <row r="12" ht="19" customHeight="1">
      <c r="A12" s="8" t="n">
        <v>7</v>
      </c>
      <c r="B12" s="9" t="n"/>
      <c r="C12" s="9" t="n"/>
      <c r="D12" s="10" t="n"/>
      <c r="E12" s="10" t="n"/>
      <c r="F12" s="10" t="n"/>
      <c r="G12" s="11">
        <f>IF(OR(D12="",E12="",F12=""),"",ROUND(D12*E12*F12,2))</f>
        <v/>
      </c>
    </row>
    <row r="13" ht="19" customHeight="1">
      <c r="A13" s="8" t="n">
        <v>8</v>
      </c>
      <c r="B13" s="9" t="n"/>
      <c r="C13" s="9" t="n"/>
      <c r="D13" s="10" t="n"/>
      <c r="E13" s="10" t="n"/>
      <c r="F13" s="10" t="n"/>
      <c r="G13" s="11">
        <f>IF(OR(D13="",E13="",F13=""),"",ROUND(D13*E13*F13,2))</f>
        <v/>
      </c>
    </row>
    <row r="15" ht="22" customHeight="1">
      <c r="A15" s="12" t="inlineStr">
        <is>
          <t>計算結果（ロス・発注目安）</t>
        </is>
      </c>
    </row>
    <row r="16" ht="20" customHeight="1">
      <c r="A16" s="13" t="inlineStr">
        <is>
          <t>合計体積(m³)</t>
        </is>
      </c>
      <c r="G16" s="14">
        <f>ROUND(SUM(G6:G13),2)</f>
        <v/>
      </c>
    </row>
    <row r="17" ht="20" customHeight="1">
      <c r="A17" s="15" t="inlineStr">
        <is>
          <t>ロス率（設定シート参照）</t>
        </is>
      </c>
      <c r="G17" s="16">
        <f>'設定'!$B$6</f>
        <v/>
      </c>
    </row>
    <row r="18" ht="20" customHeight="1">
      <c r="A18" s="15" t="inlineStr">
        <is>
          <t>ロス込み体積(m³)</t>
        </is>
      </c>
      <c r="G18" s="17">
        <f>ROUND(G16*(1+G17),2)</f>
        <v/>
      </c>
    </row>
    <row r="19" ht="20" customHeight="1">
      <c r="A19" s="15" t="inlineStr">
        <is>
          <t>発注刻み（設定シート参照,m³）</t>
        </is>
      </c>
      <c r="G19" s="17">
        <f>'設定'!$B$7</f>
        <v/>
      </c>
    </row>
    <row r="20" ht="20" customHeight="1">
      <c r="A20" s="13" t="inlineStr">
        <is>
          <t>発注目安(m³)　【発注時に使う数字】</t>
        </is>
      </c>
      <c r="G20" s="14">
        <f>IF(G19=0,"",ROUND(ROUNDUP(G18/G19,0)*G19,2))</f>
        <v/>
      </c>
    </row>
    <row r="22" ht="53" customHeight="1">
      <c r="A22" s="5" t="inlineStr">
        <is>
          <t>発注目安は、ロス（余裕）を見込んだうえで、発注刻みに合わせて切り上げた目安です。実際の発注量は生コン工場に確認してください（最低出荷量・刻みは工場ごとに差があります）。</t>
        </is>
      </c>
    </row>
    <row r="25" ht="68" customHeight="1">
      <c r="A25" s="6" t="inlineStr">
        <is>
          <t>ロス率の初期値6%は、公共工事の積算基準における手練りコンクリート・小型構造物のロス率です（出典：大阪市水道局「積算基準」）。生コン車で打つ土間や基礎にそのまま当てはまる数字ではなく、「数%は減るものとして発注する」という考え方の目安です。自社の経験値がある場合は設定シートで書き換えてください。</t>
        </is>
      </c>
    </row>
  </sheetData>
  <mergeCells count="10">
    <mergeCell ref="A16:F16"/>
    <mergeCell ref="A19:F19"/>
    <mergeCell ref="A3:G3"/>
    <mergeCell ref="A22:G22"/>
    <mergeCell ref="A2:G2"/>
    <mergeCell ref="A17:F17"/>
    <mergeCell ref="A15:G15"/>
    <mergeCell ref="A18:F18"/>
    <mergeCell ref="A25:G25"/>
    <mergeCell ref="A20:F20"/>
  </mergeCells>
  <dataValidations count="1">
    <dataValidation sqref="C6:C13" showDropDown="0" showInputMessage="0" showErrorMessage="0" allowBlank="1" type="list">
      <formula1>"土間,布基礎,直方体,その他"</formula1>
    </dataValidation>
  </dataValidations>
  <pageMargins left="0.75" right="0.75" top="1" bottom="1" header="0.5" footer="0.5"/>
  <pageSetup orientation="landscape" fitToHeight="0" fitToWidth="1"/>
  <drawing xmlns:r="http://schemas.openxmlformats.org/officeDocument/2006/relationships" r:id="rId1"/>
</worksheet>
</file>

<file path=xl/worksheets/sheet3.xml><?xml version="1.0" encoding="utf-8"?>
<worksheet xmlns="http://schemas.openxmlformats.org/spreadsheetml/2006/main">
  <sheetPr>
    <tabColor rgb="00540FE9"/>
    <outlinePr summaryBelow="1" summaryRight="1"/>
    <pageSetUpPr fitToPage="1"/>
  </sheetPr>
  <dimension ref="A1:G29"/>
  <sheetViews>
    <sheetView showGridLines="0" workbookViewId="0">
      <selection activeCell="A1" sqref="A1"/>
    </sheetView>
  </sheetViews>
  <sheetFormatPr baseColWidth="8" defaultRowHeight="15"/>
  <cols>
    <col width="6" customWidth="1" min="1" max="1"/>
    <col width="22" customWidth="1" min="2" max="2"/>
    <col width="11" customWidth="1" min="3" max="3"/>
    <col width="11" customWidth="1" min="4" max="4"/>
    <col width="11" customWidth="1" min="5" max="5"/>
    <col width="12" customWidth="1" min="6" max="6"/>
    <col width="12" customWidth="1" min="7" max="7"/>
  </cols>
  <sheetData>
    <row r="1">
      <c r="A1" s="1" t="inlineStr">
        <is>
          <t>砕石計算</t>
        </is>
      </c>
    </row>
    <row r="2" ht="38" customHeight="1">
      <c r="A2" s="5" t="inlineStr">
        <is>
          <t>黄色いセルに寸法(m)を入れると、行ごとに体積(m³)と重量(t)が自動計算されます。単位体積重量は設定シートの値（初期値1.9t/m³）を使います。</t>
        </is>
      </c>
    </row>
    <row r="3" ht="38" customHeight="1">
      <c r="A3" s="6" t="inlineStr">
        <is>
          <t>※1行目はサンプルです。自社の現場の寸法に書き換えてください。行が足りない場合は、式の入った行を選択して「コピーしたセルの挿入」で増やしてください。</t>
        </is>
      </c>
    </row>
    <row r="5" ht="22" customHeight="1">
      <c r="A5" s="12" t="inlineStr">
        <is>
          <t>立米→トン（敷く面積と厚みから重量を出す）</t>
        </is>
      </c>
    </row>
    <row r="6" ht="32" customHeight="1">
      <c r="A6" s="7" t="inlineStr">
        <is>
          <t>番号</t>
        </is>
      </c>
      <c r="B6" s="7" t="inlineStr">
        <is>
          <t>用途
（任意）</t>
        </is>
      </c>
      <c r="C6" s="7" t="inlineStr">
        <is>
          <t>長さ
(m)</t>
        </is>
      </c>
      <c r="D6" s="7" t="inlineStr">
        <is>
          <t>幅
(m)</t>
        </is>
      </c>
      <c r="E6" s="7" t="inlineStr">
        <is>
          <t>厚み
(m)</t>
        </is>
      </c>
      <c r="F6" s="7" t="inlineStr">
        <is>
          <t>体積
(m³)</t>
        </is>
      </c>
      <c r="G6" s="7" t="inlineStr">
        <is>
          <t>重量
(t)</t>
        </is>
      </c>
    </row>
    <row r="7" ht="19" customHeight="1">
      <c r="A7" s="8" t="n">
        <v>1</v>
      </c>
      <c r="B7" s="9" t="inlineStr">
        <is>
          <t>駐車場下の砕石（サンプル）</t>
        </is>
      </c>
      <c r="C7" s="10" t="n">
        <v>5</v>
      </c>
      <c r="D7" s="10" t="n">
        <v>10</v>
      </c>
      <c r="E7" s="10" t="n">
        <v>0.1</v>
      </c>
      <c r="F7" s="11">
        <f>IF(OR(C7="",D7="",E7=""),"",ROUND(C7*D7*E7,2))</f>
        <v/>
      </c>
      <c r="G7" s="11">
        <f>IF(F7="","",ROUND(F7*'設定'!$B$10,2))</f>
        <v/>
      </c>
    </row>
    <row r="8" ht="19" customHeight="1">
      <c r="A8" s="8" t="n">
        <v>2</v>
      </c>
      <c r="B8" s="9" t="n"/>
      <c r="C8" s="10" t="n"/>
      <c r="D8" s="10" t="n"/>
      <c r="E8" s="10" t="n"/>
      <c r="F8" s="11">
        <f>IF(OR(C8="",D8="",E8=""),"",ROUND(C8*D8*E8,2))</f>
        <v/>
      </c>
      <c r="G8" s="11">
        <f>IF(F8="","",ROUND(F8*'設定'!$B$10,2))</f>
        <v/>
      </c>
    </row>
    <row r="9" ht="19" customHeight="1">
      <c r="A9" s="8" t="n">
        <v>3</v>
      </c>
      <c r="B9" s="9" t="n"/>
      <c r="C9" s="10" t="n"/>
      <c r="D9" s="10" t="n"/>
      <c r="E9" s="10" t="n"/>
      <c r="F9" s="11">
        <f>IF(OR(C9="",D9="",E9=""),"",ROUND(C9*D9*E9,2))</f>
        <v/>
      </c>
      <c r="G9" s="11">
        <f>IF(F9="","",ROUND(F9*'設定'!$B$10,2))</f>
        <v/>
      </c>
    </row>
    <row r="10" ht="19" customHeight="1">
      <c r="A10" s="8" t="n">
        <v>4</v>
      </c>
      <c r="B10" s="9" t="n"/>
      <c r="C10" s="10" t="n"/>
      <c r="D10" s="10" t="n"/>
      <c r="E10" s="10" t="n"/>
      <c r="F10" s="11">
        <f>IF(OR(C10="",D10="",E10=""),"",ROUND(C10*D10*E10,2))</f>
        <v/>
      </c>
      <c r="G10" s="11">
        <f>IF(F10="","",ROUND(F10*'設定'!$B$10,2))</f>
        <v/>
      </c>
    </row>
    <row r="11" ht="19" customHeight="1">
      <c r="A11" s="8" t="n">
        <v>5</v>
      </c>
      <c r="B11" s="9" t="n"/>
      <c r="C11" s="10" t="n"/>
      <c r="D11" s="10" t="n"/>
      <c r="E11" s="10" t="n"/>
      <c r="F11" s="11">
        <f>IF(OR(C11="",D11="",E11=""),"",ROUND(C11*D11*E11,2))</f>
        <v/>
      </c>
      <c r="G11" s="11">
        <f>IF(F11="","",ROUND(F11*'設定'!$B$10,2))</f>
        <v/>
      </c>
    </row>
    <row r="12" ht="19" customHeight="1">
      <c r="A12" s="8" t="n">
        <v>6</v>
      </c>
      <c r="B12" s="9" t="n"/>
      <c r="C12" s="10" t="n"/>
      <c r="D12" s="10" t="n"/>
      <c r="E12" s="10" t="n"/>
      <c r="F12" s="11">
        <f>IF(OR(C12="",D12="",E12=""),"",ROUND(C12*D12*E12,2))</f>
        <v/>
      </c>
      <c r="G12" s="11">
        <f>IF(F12="","",ROUND(F12*'設定'!$B$10,2))</f>
        <v/>
      </c>
    </row>
    <row r="14" ht="22" customHeight="1">
      <c r="A14" s="12" t="inlineStr">
        <is>
          <t>小計</t>
        </is>
      </c>
    </row>
    <row r="15" ht="20" customHeight="1">
      <c r="A15" s="13" t="inlineStr">
        <is>
          <t>合計体積(m³)</t>
        </is>
      </c>
      <c r="F15" s="14">
        <f>ROUND(SUM(F7:F12),2)</f>
        <v/>
      </c>
    </row>
    <row r="16" ht="20" customHeight="1">
      <c r="A16" s="13" t="inlineStr">
        <is>
          <t>合計重量(t)</t>
        </is>
      </c>
      <c r="G16" s="14">
        <f>ROUND(SUM(G7:G12),2)</f>
        <v/>
      </c>
    </row>
    <row r="17" ht="20" customHeight="1">
      <c r="A17" s="15" t="inlineStr">
        <is>
          <t>単位体積重量（設定シート参照,t/m³）</t>
        </is>
      </c>
      <c r="G17" s="17">
        <f>'設定'!$B$10</f>
        <v/>
      </c>
    </row>
    <row r="19" ht="22" customHeight="1">
      <c r="A19" s="12" t="inlineStr">
        <is>
          <t>トン→立米（逆算）：「○t納品します」と言われたときの立米への換算</t>
        </is>
      </c>
    </row>
    <row r="20" ht="32" customHeight="1">
      <c r="A20" s="7" t="inlineStr">
        <is>
          <t>番号</t>
        </is>
      </c>
      <c r="B20" s="7" t="inlineStr">
        <is>
          <t>用途
（任意）</t>
        </is>
      </c>
      <c r="C20" s="7" t="inlineStr">
        <is>
          <t>入力トン数
(t)</t>
        </is>
      </c>
      <c r="D20" s="7" t="inlineStr">
        <is>
          <t>立米
(m³)</t>
        </is>
      </c>
    </row>
    <row r="21" ht="19" customHeight="1">
      <c r="A21" s="8" t="n">
        <v>1</v>
      </c>
      <c r="B21" s="9" t="inlineStr">
        <is>
          <t>納品確認（サンプル）</t>
        </is>
      </c>
      <c r="C21" s="10" t="n">
        <v>10</v>
      </c>
      <c r="D21" s="11">
        <f>IF(C21="","",IF('設定'!$B$10=0,"",ROUND(C21/'設定'!$B$10,2)))</f>
        <v/>
      </c>
    </row>
    <row r="22" ht="19" customHeight="1">
      <c r="A22" s="8" t="n">
        <v>2</v>
      </c>
      <c r="B22" s="9" t="n"/>
      <c r="C22" s="10" t="n"/>
      <c r="D22" s="11">
        <f>IF(C22="","",IF('設定'!$B$10=0,"",ROUND(C22/'設定'!$B$10,2)))</f>
        <v/>
      </c>
    </row>
    <row r="23" ht="19" customHeight="1">
      <c r="A23" s="8" t="n">
        <v>3</v>
      </c>
      <c r="B23" s="9" t="n"/>
      <c r="C23" s="10" t="n"/>
      <c r="D23" s="11">
        <f>IF(C23="","",IF('設定'!$B$10=0,"",ROUND(C23/'設定'!$B$10,2)))</f>
        <v/>
      </c>
    </row>
    <row r="25" ht="83" customHeight="1">
      <c r="A25" s="6" t="inlineStr">
        <is>
          <t>産地・粒度・締め固めの状態によって、砕石の単位体積重量には1.8〜2.0t/m³程度の幅があります（出典：熊本県「土木工事数量算出要領」でクラッシャーランC-40=2.04t/m³、松阪興産「砕石製品特性一覧表」でC-40=1.9t/m³前後・RC-40=1.8t/m³前後）。初期値は目安の中間値1.9t/m³です。発注前に使う砕石の単位体積重量を業者に確認してください。</t>
        </is>
      </c>
    </row>
    <row r="29" ht="68" customHeight="1">
      <c r="A29" s="5" t="inlineStr">
        <is>
          <t>砕石は敷きならしたあと、転圧（締め固め）で厚みがいくらか減ります。仕上がりの厚みを確保したい場合は敷きならす時点の厚みを設計厚みよりやや厚めに見る必要がありますが、締固め方法や粒度で変わるため一律の数字は示せません。仕上がり厚みに不安がある場合は、転圧後に実測するか、砕石を扱う業者に確認してください。</t>
        </is>
      </c>
    </row>
  </sheetData>
  <mergeCells count="10">
    <mergeCell ref="A14:G14"/>
    <mergeCell ref="A16:E16"/>
    <mergeCell ref="A15:E15"/>
    <mergeCell ref="A3:G3"/>
    <mergeCell ref="A2:G2"/>
    <mergeCell ref="A29:G29"/>
    <mergeCell ref="A25:G25"/>
    <mergeCell ref="A19:G19"/>
    <mergeCell ref="A17:E17"/>
    <mergeCell ref="A5:G5"/>
  </mergeCells>
  <pageMargins left="0.75" right="0.75" top="1" bottom="1" header="0.5" footer="0.5"/>
  <pageSetup orientation="landscape" fitToHeight="0" fitToWidth="1"/>
  <drawing xmlns:r="http://schemas.openxmlformats.org/officeDocument/2006/relationships" r:id="rId1"/>
</worksheet>
</file>

<file path=xl/worksheets/sheet4.xml><?xml version="1.0" encoding="utf-8"?>
<worksheet xmlns="http://schemas.openxmlformats.org/spreadsheetml/2006/main">
  <sheetPr>
    <tabColor rgb="00540FE9"/>
    <outlinePr summaryBelow="1" summaryRight="1"/>
    <pageSetUpPr fitToPage="1"/>
  </sheetPr>
  <dimension ref="A1:J25"/>
  <sheetViews>
    <sheetView showGridLines="0" workbookViewId="0">
      <selection activeCell="A1" sqref="A1"/>
    </sheetView>
  </sheetViews>
  <sheetFormatPr baseColWidth="8" defaultRowHeight="15"/>
  <cols>
    <col width="6" customWidth="1" min="1" max="1"/>
    <col width="20" customWidth="1" min="2" max="2"/>
    <col width="10" customWidth="1" min="3" max="3"/>
    <col width="10" customWidth="1" min="4" max="4"/>
    <col width="10" customWidth="1" min="5" max="5"/>
    <col width="12" customWidth="1" min="6" max="6"/>
    <col width="24" customWidth="1" min="7" max="7"/>
    <col width="10" customWidth="1" min="8" max="8"/>
    <col width="15" customWidth="1" min="9" max="9"/>
    <col width="10" customWidth="1" min="10" max="10"/>
  </cols>
  <sheetData>
    <row r="1">
      <c r="A1" s="1" t="inlineStr">
        <is>
          <t>残土計算</t>
        </is>
      </c>
    </row>
    <row r="2" ht="38" customHeight="1">
      <c r="A2" s="5" t="inlineStr">
        <is>
          <t>黄色いセルに掘削寸法(m)と土質区分を入れると、地山土量・ほぐし土量（運搬土量）・重量・ダンプ台数目安が自動で出ます。台数は切り上げで表示されます。</t>
        </is>
      </c>
    </row>
    <row r="3" ht="38" customHeight="1">
      <c r="A3" s="6" t="inlineStr">
        <is>
          <t>※1行目はサンプルです。自社の現場の寸法に書き換えてください。行が足りない場合は、式の入った行を選択して「コピーしたセルの挿入」で増やしてください。</t>
        </is>
      </c>
    </row>
    <row r="5" ht="36" customHeight="1">
      <c r="A5" s="7" t="inlineStr">
        <is>
          <t>番号</t>
        </is>
      </c>
      <c r="B5" s="7" t="inlineStr">
        <is>
          <t>箇所名
（任意）</t>
        </is>
      </c>
      <c r="C5" s="7" t="inlineStr">
        <is>
          <t>長さ
(m)</t>
        </is>
      </c>
      <c r="D5" s="7" t="inlineStr">
        <is>
          <t>幅
(m)</t>
        </is>
      </c>
      <c r="E5" s="7" t="inlineStr">
        <is>
          <t>深さ
(m)</t>
        </is>
      </c>
      <c r="F5" s="7" t="inlineStr">
        <is>
          <t>地山土量
(m³)</t>
        </is>
      </c>
      <c r="G5" s="7" t="inlineStr">
        <is>
          <t>土質区分</t>
        </is>
      </c>
      <c r="H5" s="7" t="inlineStr">
        <is>
          <t>ほぐし率L
（自動）</t>
        </is>
      </c>
      <c r="I5" s="7" t="inlineStr">
        <is>
          <t>ほぐし土量
（運搬土量,m³)</t>
        </is>
      </c>
      <c r="J5" s="7" t="inlineStr">
        <is>
          <t>重量
(t)</t>
        </is>
      </c>
    </row>
    <row r="6" ht="19" customHeight="1">
      <c r="A6" s="8" t="n">
        <v>1</v>
      </c>
      <c r="B6" s="9" t="inlineStr">
        <is>
          <t>基礎の根切り（サンプル）</t>
        </is>
      </c>
      <c r="C6" s="10" t="n">
        <v>4</v>
      </c>
      <c r="D6" s="10" t="n">
        <v>5</v>
      </c>
      <c r="E6" s="10" t="n">
        <v>1.2</v>
      </c>
      <c r="F6" s="11">
        <f>IF(OR(C6="",D6="",E6=""),"",ROUND(C6*D6*E6,2))</f>
        <v/>
      </c>
      <c r="G6" s="18" t="inlineStr">
        <is>
          <t>砂質土及び砂</t>
        </is>
      </c>
      <c r="H6" s="11">
        <f>IF(G6="","",VLOOKUP(G6,'設定'!$A$14:$C$16,2,FALSE))</f>
        <v/>
      </c>
      <c r="I6" s="11">
        <f>IF(OR(F6="",H6=""),"",ROUND(F6*H6,2))</f>
        <v/>
      </c>
      <c r="J6" s="11">
        <f>IF(F6="","",ROUND(F6*'設定'!$B$20,2))</f>
        <v/>
      </c>
    </row>
    <row r="7" ht="19" customHeight="1">
      <c r="A7" s="8" t="n">
        <v>2</v>
      </c>
      <c r="B7" s="9" t="n"/>
      <c r="C7" s="10" t="n"/>
      <c r="D7" s="10" t="n"/>
      <c r="E7" s="10" t="n"/>
      <c r="F7" s="11">
        <f>IF(OR(C7="",D7="",E7=""),"",ROUND(C7*D7*E7,2))</f>
        <v/>
      </c>
      <c r="G7" s="18" t="n"/>
      <c r="H7" s="11">
        <f>IF(G7="","",VLOOKUP(G7,'設定'!$A$14:$C$16,2,FALSE))</f>
        <v/>
      </c>
      <c r="I7" s="11">
        <f>IF(OR(F7="",H7=""),"",ROUND(F7*H7,2))</f>
        <v/>
      </c>
      <c r="J7" s="11">
        <f>IF(F7="","",ROUND(F7*'設定'!$B$20,2))</f>
        <v/>
      </c>
    </row>
    <row r="8" ht="19" customHeight="1">
      <c r="A8" s="8" t="n">
        <v>3</v>
      </c>
      <c r="B8" s="9" t="n"/>
      <c r="C8" s="10" t="n"/>
      <c r="D8" s="10" t="n"/>
      <c r="E8" s="10" t="n"/>
      <c r="F8" s="11">
        <f>IF(OR(C8="",D8="",E8=""),"",ROUND(C8*D8*E8,2))</f>
        <v/>
      </c>
      <c r="G8" s="18" t="n"/>
      <c r="H8" s="11">
        <f>IF(G8="","",VLOOKUP(G8,'設定'!$A$14:$C$16,2,FALSE))</f>
        <v/>
      </c>
      <c r="I8" s="11">
        <f>IF(OR(F8="",H8=""),"",ROUND(F8*H8,2))</f>
        <v/>
      </c>
      <c r="J8" s="11">
        <f>IF(F8="","",ROUND(F8*'設定'!$B$20,2))</f>
        <v/>
      </c>
    </row>
    <row r="9" ht="19" customHeight="1">
      <c r="A9" s="8" t="n">
        <v>4</v>
      </c>
      <c r="B9" s="9" t="n"/>
      <c r="C9" s="10" t="n"/>
      <c r="D9" s="10" t="n"/>
      <c r="E9" s="10" t="n"/>
      <c r="F9" s="11">
        <f>IF(OR(C9="",D9="",E9=""),"",ROUND(C9*D9*E9,2))</f>
        <v/>
      </c>
      <c r="G9" s="18" t="n"/>
      <c r="H9" s="11">
        <f>IF(G9="","",VLOOKUP(G9,'設定'!$A$14:$C$16,2,FALSE))</f>
        <v/>
      </c>
      <c r="I9" s="11">
        <f>IF(OR(F9="",H9=""),"",ROUND(F9*H9,2))</f>
        <v/>
      </c>
      <c r="J9" s="11">
        <f>IF(F9="","",ROUND(F9*'設定'!$B$20,2))</f>
        <v/>
      </c>
    </row>
    <row r="10" ht="19" customHeight="1">
      <c r="A10" s="8" t="n">
        <v>5</v>
      </c>
      <c r="B10" s="9" t="n"/>
      <c r="C10" s="10" t="n"/>
      <c r="D10" s="10" t="n"/>
      <c r="E10" s="10" t="n"/>
      <c r="F10" s="11">
        <f>IF(OR(C10="",D10="",E10=""),"",ROUND(C10*D10*E10,2))</f>
        <v/>
      </c>
      <c r="G10" s="18" t="n"/>
      <c r="H10" s="11">
        <f>IF(G10="","",VLOOKUP(G10,'設定'!$A$14:$C$16,2,FALSE))</f>
        <v/>
      </c>
      <c r="I10" s="11">
        <f>IF(OR(F10="",H10=""),"",ROUND(F10*H10,2))</f>
        <v/>
      </c>
      <c r="J10" s="11">
        <f>IF(F10="","",ROUND(F10*'設定'!$B$20,2))</f>
        <v/>
      </c>
    </row>
    <row r="11" ht="19" customHeight="1">
      <c r="A11" s="8" t="n">
        <v>6</v>
      </c>
      <c r="B11" s="9" t="n"/>
      <c r="C11" s="10" t="n"/>
      <c r="D11" s="10" t="n"/>
      <c r="E11" s="10" t="n"/>
      <c r="F11" s="11">
        <f>IF(OR(C11="",D11="",E11=""),"",ROUND(C11*D11*E11,2))</f>
        <v/>
      </c>
      <c r="G11" s="18" t="n"/>
      <c r="H11" s="11">
        <f>IF(G11="","",VLOOKUP(G11,'設定'!$A$14:$C$16,2,FALSE))</f>
        <v/>
      </c>
      <c r="I11" s="11">
        <f>IF(OR(F11="",H11=""),"",ROUND(F11*H11,2))</f>
        <v/>
      </c>
      <c r="J11" s="11">
        <f>IF(F11="","",ROUND(F11*'設定'!$B$20,2))</f>
        <v/>
      </c>
    </row>
    <row r="13" ht="22" customHeight="1">
      <c r="A13" s="12" t="inlineStr">
        <is>
          <t>合計・ダンプ台数目安</t>
        </is>
      </c>
    </row>
    <row r="14" ht="20" customHeight="1">
      <c r="A14" s="13" t="inlineStr">
        <is>
          <t>合計地山土量(m³)</t>
        </is>
      </c>
      <c r="F14" s="14">
        <f>ROUND(SUM(F6:F11),2)</f>
        <v/>
      </c>
    </row>
    <row r="15" ht="20" customHeight="1">
      <c r="A15" s="13" t="inlineStr">
        <is>
          <t>合計ほぐし土量／運搬土量(m³)</t>
        </is>
      </c>
      <c r="I15" s="14">
        <f>ROUND(SUM(I6:I11),2)</f>
        <v/>
      </c>
    </row>
    <row r="16" ht="20" customHeight="1">
      <c r="A16" s="13" t="inlineStr">
        <is>
          <t>合計重量(t)</t>
        </is>
      </c>
      <c r="J16" s="14">
        <f>ROUND(SUM(J6:J11),2)</f>
        <v/>
      </c>
    </row>
    <row r="17" ht="20" customHeight="1">
      <c r="A17" s="15" t="inlineStr">
        <is>
          <t>ダンプ最大積載量（設定シート参照,t）</t>
        </is>
      </c>
      <c r="J17" s="17">
        <f>'設定'!$B$21</f>
        <v/>
      </c>
    </row>
    <row r="18" ht="20" customHeight="1">
      <c r="A18" s="13" t="inlineStr">
        <is>
          <t>ダンプ台数目安(台)　【切り上げ】</t>
        </is>
      </c>
      <c r="J18" s="14">
        <f>IF(J17=0,"",ROUNDUP(J16/J17,0))</f>
        <v/>
      </c>
    </row>
    <row r="20" ht="83" customHeight="1">
      <c r="A20" s="19" t="inlineStr">
        <is>
          <t>台数目安は重量だけで計算しています。土砂の単位体積質量の初期値は1.8t/m³です（出典：熊本県「土木工事数量算出要領」）。乾いた土やかさが張る土質では、重量に余裕があっても先に荷台がいっぱいになることがあります（出典：東京都財務局「過積載防止対策マニュアル」）。台数は切り上げで数え、実際の積載は運搬業者・ダンプの表示に従ってください。過積載は道路交通法違反です。</t>
        </is>
      </c>
    </row>
    <row r="25" ht="53" customHeight="1">
      <c r="A25" s="5" t="inlineStr">
        <is>
          <t>ほぐし率Lは設定シートの土質区分表から自動で参照されます（出典：日本道路協会「道路土工要綱」）。締固め率Cは盛土をつくるときに使う値のため、本ツールの運搬量計算では使用していません（設定シートに参考値として掲載しています）。</t>
        </is>
      </c>
    </row>
  </sheetData>
  <mergeCells count="10">
    <mergeCell ref="A18:H18"/>
    <mergeCell ref="A15:H15"/>
    <mergeCell ref="A2:J2"/>
    <mergeCell ref="A16:H16"/>
    <mergeCell ref="A3:J3"/>
    <mergeCell ref="A20:J20"/>
    <mergeCell ref="A14:E14"/>
    <mergeCell ref="A25:J25"/>
    <mergeCell ref="A13:J13"/>
    <mergeCell ref="A17:H17"/>
  </mergeCells>
  <dataValidations count="1">
    <dataValidation sqref="G6:G11" showDropDown="0" showInputMessage="0" showErrorMessage="0" allowBlank="1" type="list">
      <formula1>"レキ質土（砂利・砂利質土）,砂質土及び砂,粘性土"</formula1>
    </dataValidation>
  </dataValidations>
  <pageMargins left="0.75" right="0.75" top="1" bottom="1" header="0.5" footer="0.5"/>
  <pageSetup orientation="landscape" fitToHeight="0" fitToWidth="1"/>
  <drawing xmlns:r="http://schemas.openxmlformats.org/officeDocument/2006/relationships" r:id="rId1"/>
</worksheet>
</file>

<file path=xl/worksheets/sheet5.xml><?xml version="1.0" encoding="utf-8"?>
<worksheet xmlns="http://schemas.openxmlformats.org/spreadsheetml/2006/main">
  <sheetPr>
    <tabColor rgb="00C00000"/>
    <outlinePr summaryBelow="1" summaryRight="1"/>
    <pageSetUpPr fitToPage="1"/>
  </sheetPr>
  <dimension ref="A1:E21"/>
  <sheetViews>
    <sheetView showGridLines="0" workbookViewId="0">
      <selection activeCell="A1" sqref="A1"/>
    </sheetView>
  </sheetViews>
  <sheetFormatPr baseColWidth="8" defaultRowHeight="15"/>
  <cols>
    <col width="30" customWidth="1" min="1" max="1"/>
    <col width="14" customWidth="1" min="2" max="2"/>
    <col width="9" customWidth="1" min="3" max="3"/>
    <col width="13" customWidth="1" min="4" max="4"/>
    <col width="15" customWidth="1" min="5" max="5"/>
  </cols>
  <sheetData>
    <row r="1">
      <c r="A1" s="20" t="inlineStr">
        <is>
          <t>原価チェック（社内用）　※お客様には出さないシートです</t>
        </is>
      </c>
    </row>
    <row r="2" ht="53" customHeight="1">
      <c r="A2" s="5" t="inlineStr">
        <is>
          <t>生コン・砕石・残土それぞれの数量に、設定シートで登録した自社の単価を掛けて、材料費・処分費の概算合計を出します。数量は各計算シートの合計・発注目安を自動で参照します。</t>
        </is>
      </c>
    </row>
    <row r="3" ht="23" customHeight="1">
      <c r="A3" s="6" t="inlineStr">
        <is>
          <t>※単価はすべて架空のサンプルです。自社の実勢単価に書き換えてください。</t>
        </is>
      </c>
    </row>
    <row r="5" ht="28" customHeight="1">
      <c r="A5" s="7" t="inlineStr">
        <is>
          <t>項目</t>
        </is>
      </c>
      <c r="B5" s="7" t="inlineStr">
        <is>
          <t>数量</t>
        </is>
      </c>
      <c r="C5" s="7" t="inlineStr">
        <is>
          <t>単位</t>
        </is>
      </c>
      <c r="D5" s="7" t="inlineStr">
        <is>
          <t>単価
(円)</t>
        </is>
      </c>
      <c r="E5" s="7" t="inlineStr">
        <is>
          <t>金額
(円・自動)</t>
        </is>
      </c>
    </row>
    <row r="6" ht="19" customHeight="1">
      <c r="A6" s="21" t="inlineStr">
        <is>
          <t>生コン材料費</t>
        </is>
      </c>
      <c r="B6" s="11">
        <f>'生コン計算'!G20</f>
        <v/>
      </c>
      <c r="C6" s="22" t="inlineStr">
        <is>
          <t>m³</t>
        </is>
      </c>
      <c r="D6" s="23">
        <f>'設定'!$B$24</f>
        <v/>
      </c>
      <c r="E6" s="23">
        <f>IF(B6="","",ROUND(B6*D6,0))</f>
        <v/>
      </c>
    </row>
    <row r="7" ht="19" customHeight="1">
      <c r="A7" s="21" t="inlineStr">
        <is>
          <t>砕石材料費</t>
        </is>
      </c>
      <c r="B7" s="11">
        <f>'砕石計算'!G16</f>
        <v/>
      </c>
      <c r="C7" s="22" t="inlineStr">
        <is>
          <t>t</t>
        </is>
      </c>
      <c r="D7" s="23">
        <f>'設定'!$B$25</f>
        <v/>
      </c>
      <c r="E7" s="23">
        <f>IF(B7="","",ROUND(B7*D7,0))</f>
        <v/>
      </c>
    </row>
    <row r="8" ht="19" customHeight="1">
      <c r="A8" s="21" t="inlineStr">
        <is>
          <t>残土処分費（m³単価で計算）</t>
        </is>
      </c>
      <c r="B8" s="11">
        <f>'残土計算'!I15</f>
        <v/>
      </c>
      <c r="C8" s="22" t="inlineStr">
        <is>
          <t>m³</t>
        </is>
      </c>
      <c r="D8" s="23">
        <f>'設定'!$B$26</f>
        <v/>
      </c>
      <c r="E8" s="23">
        <f>IF(B8="","",ROUND(B8*D8,0))</f>
        <v/>
      </c>
    </row>
    <row r="9" ht="19" customHeight="1">
      <c r="A9" s="21" t="inlineStr">
        <is>
          <t>残土処分費（t単価で計算）</t>
        </is>
      </c>
      <c r="B9" s="11">
        <f>'残土計算'!J16</f>
        <v/>
      </c>
      <c r="C9" s="22" t="inlineStr">
        <is>
          <t>t</t>
        </is>
      </c>
      <c r="D9" s="23">
        <f>'設定'!$B$27</f>
        <v/>
      </c>
      <c r="E9" s="23">
        <f>IF(B9="","",ROUND(B9*D9,0))</f>
        <v/>
      </c>
    </row>
    <row r="11" ht="19" customHeight="1">
      <c r="A11" s="24" t="inlineStr">
        <is>
          <t>残土処分費として採用する単位</t>
        </is>
      </c>
      <c r="B11" s="25" t="n"/>
      <c r="C11" s="18" t="inlineStr">
        <is>
          <t>m³</t>
        </is>
      </c>
      <c r="D11" s="25" t="n"/>
      <c r="E11" s="25" t="n"/>
    </row>
    <row r="12" ht="19" customHeight="1">
      <c r="A12" s="26" t="inlineStr">
        <is>
          <t>残土処分費（採用・自動）</t>
        </is>
      </c>
      <c r="B12" s="25" t="n"/>
      <c r="C12" s="25" t="n"/>
      <c r="D12" s="25" t="n"/>
      <c r="E12" s="27">
        <f>IF(C11="m³",E8,IF(C11="t",E9,""))</f>
        <v/>
      </c>
    </row>
    <row r="14" ht="22" customHeight="1">
      <c r="A14" s="28" t="inlineStr">
        <is>
          <t>合計（生コン＋砕石＋残土処分・概算）</t>
        </is>
      </c>
      <c r="B14" s="29" t="n"/>
      <c r="C14" s="29" t="n"/>
      <c r="D14" s="29" t="n"/>
      <c r="E14" s="30">
        <f>ROUND(E6+E7+E12,0)</f>
        <v/>
      </c>
    </row>
    <row r="16" ht="68" customHeight="1">
      <c r="A16" s="5" t="inlineStr">
        <is>
          <t>拾いの段階での間違いは、そのまま原価の間違いになります。「立米数は合っていたのに、単価を古いままにしていて原価がずれた」ということも起こります。数量と単価をセットで見える状態にしておくことが、どんぶり勘定から抜ける最初の一歩です。</t>
        </is>
      </c>
    </row>
    <row r="21" ht="53" customHeight="1">
      <c r="A21" s="19" t="inlineStr">
        <is>
          <t>処分費は処分場によってm³単位・t単位のどちらで示されるかが分かれます。見積を取る段階でどちらの単位かを確認し、上の「採用する単位」を合わせてください。相場は処分場ごとの差が大きいため、本ツールでは目安を示していません。</t>
        </is>
      </c>
    </row>
  </sheetData>
  <mergeCells count="4">
    <mergeCell ref="A2:E2"/>
    <mergeCell ref="A16:E16"/>
    <mergeCell ref="A21:E21"/>
    <mergeCell ref="A3:E3"/>
  </mergeCells>
  <dataValidations count="1">
    <dataValidation sqref="C11" showDropDown="0" showInputMessage="0" showErrorMessage="0" allowBlank="0" type="list">
      <formula1>"m³,t"</formula1>
    </dataValidation>
  </dataValidations>
  <pageMargins left="0.75" right="0.75" top="1" bottom="1" header="0.5" footer="0.5"/>
  <pageSetup orientation="portrait" fitToHeight="0" fitToWidth="1"/>
  <drawing xmlns:r="http://schemas.openxmlformats.org/officeDocument/2006/relationships" r:id="rId1"/>
</worksheet>
</file>

<file path=xl/worksheets/sheet6.xml><?xml version="1.0" encoding="utf-8"?>
<worksheet xmlns="http://schemas.openxmlformats.org/spreadsheetml/2006/main">
  <sheetPr>
    <tabColor rgb="00B9A3F5"/>
    <outlinePr summaryBelow="1" summaryRight="1"/>
    <pageSetUpPr fitToPage="1"/>
  </sheetPr>
  <dimension ref="A1:C29"/>
  <sheetViews>
    <sheetView showGridLines="0" workbookViewId="0">
      <selection activeCell="A1" sqref="A1"/>
    </sheetView>
  </sheetViews>
  <sheetFormatPr baseColWidth="8" defaultRowHeight="15"/>
  <cols>
    <col width="34" customWidth="1" min="1" max="1"/>
    <col width="14" customWidth="1" min="2" max="2"/>
    <col width="56" customWidth="1" min="3" max="3"/>
  </cols>
  <sheetData>
    <row r="1">
      <c r="A1" s="1" t="inlineStr">
        <is>
          <t>設定</t>
        </is>
      </c>
    </row>
    <row r="2" ht="38" customHeight="1">
      <c r="A2" s="5" t="inlineStr">
        <is>
          <t>ここの数値を書き換えると、「生コン計算」「砕石計算」「残土計算」「原価チェック（社内用）」の各シートに反映されます。</t>
        </is>
      </c>
    </row>
    <row r="3" ht="38" customHeight="1">
      <c r="A3" s="6" t="inlineStr">
        <is>
          <t>初期値は本文で示した公表資料の値、または一般的な目安です。自社や取引先の実績値がわかっている場合は、そちらに書き換えて使ってください。</t>
        </is>
      </c>
    </row>
    <row r="5" ht="22" customHeight="1">
      <c r="A5" s="12" t="inlineStr">
        <is>
          <t>生コンの係数</t>
        </is>
      </c>
    </row>
    <row r="6" ht="87" customHeight="1">
      <c r="A6" s="24" t="inlineStr">
        <is>
          <t>生コンのロス率</t>
        </is>
      </c>
      <c r="B6" s="31" t="n">
        <v>0.06</v>
      </c>
      <c r="C6" s="5" t="inlineStr">
        <is>
          <t>公共工事の積算基準における、手練りコンクリート・小型構造物のロス率です（出典：大阪市水道局「積算基準」）。生コン車で打つ土間や基礎にそのまま当てはまる数字ではありませんが、「数%は減るものとして発注する」という考え方の目安になります。</t>
        </is>
      </c>
    </row>
    <row r="7" ht="42" customHeight="1">
      <c r="A7" s="24" t="inlineStr">
        <is>
          <t>生コンの発注刻み(m³)</t>
        </is>
      </c>
      <c r="B7" s="10" t="n">
        <v>0.25</v>
      </c>
      <c r="C7" s="5" t="inlineStr">
        <is>
          <t>発注量を切り上げる単位の目安です。最低出荷量や刻みの単位は工場によって差があるため、発注前に確認してください。</t>
        </is>
      </c>
    </row>
    <row r="9" ht="22" customHeight="1">
      <c r="A9" s="12" t="inlineStr">
        <is>
          <t>砕石の係数</t>
        </is>
      </c>
    </row>
    <row r="10" ht="102" customHeight="1">
      <c r="A10" s="24" t="inlineStr">
        <is>
          <t>砕石の単位体積重量(t/m³)</t>
        </is>
      </c>
      <c r="B10" s="10" t="n">
        <v>1.9</v>
      </c>
      <c r="C10" s="5" t="inlineStr">
        <is>
          <t>産地・粒度・締め固めの状態によって1.8〜2.0t/m³程度の幅があります（出典：熊本県「土木工事数量算出要領」でクラッシャーランC-40=2.04t/m³、松阪興産「砕石製品特性一覧表」でC-40=1.9t/m³前後・RC-40=1.8t/m³前後）。初期値は目安の中間値です。発注前に業者へ確認してください。</t>
        </is>
      </c>
    </row>
    <row r="12" ht="22" customHeight="1">
      <c r="A12" s="12" t="inlineStr">
        <is>
          <t>残土の係数：土質区分ごとのほぐし率L・締固め率C</t>
        </is>
      </c>
    </row>
    <row r="13" ht="20" customHeight="1">
      <c r="A13" s="7" t="inlineStr">
        <is>
          <t>土質区分</t>
        </is>
      </c>
      <c r="B13" s="7" t="inlineStr">
        <is>
          <t>ほぐし率L</t>
        </is>
      </c>
      <c r="C13" s="7" t="inlineStr">
        <is>
          <t>締固め率C</t>
        </is>
      </c>
    </row>
    <row r="14" ht="19" customHeight="1">
      <c r="A14" s="18" t="inlineStr">
        <is>
          <t>レキ質土（砂利・砂利質土）</t>
        </is>
      </c>
      <c r="B14" s="32" t="n">
        <v>1.2</v>
      </c>
      <c r="C14" s="32" t="n">
        <v>0.9</v>
      </c>
    </row>
    <row r="15" ht="19" customHeight="1">
      <c r="A15" s="18" t="inlineStr">
        <is>
          <t>砂質土及び砂</t>
        </is>
      </c>
      <c r="B15" s="32" t="n">
        <v>1.2</v>
      </c>
      <c r="C15" s="32" t="n">
        <v>0.9</v>
      </c>
    </row>
    <row r="16" ht="19" customHeight="1">
      <c r="A16" s="18" t="inlineStr">
        <is>
          <t>粘性土</t>
        </is>
      </c>
      <c r="B16" s="32" t="n">
        <v>1.25</v>
      </c>
      <c r="C16" s="32" t="n">
        <v>0.9</v>
      </c>
    </row>
    <row r="17" ht="38" customHeight="1">
      <c r="A17" s="6" t="inlineStr">
        <is>
          <t>出典：日本道路協会「道路土工要綱」。上表は過去のデータに基づく平均的な変化率です。工事費への影響が大きい大規模工事では、試験施工での実測が望ましいとされています。</t>
        </is>
      </c>
    </row>
    <row r="20" ht="57" customHeight="1">
      <c r="A20" s="24" t="inlineStr">
        <is>
          <t>土砂の単位体積質量(t/m³)</t>
        </is>
      </c>
      <c r="B20" s="10" t="n">
        <v>1.8</v>
      </c>
      <c r="C20" s="5" t="inlineStr">
        <is>
          <t>土木工事の数量算出で使われている目安です（出典：熊本県「土木工事数量算出要領」）。土質・含水率で変わる代表値です。</t>
        </is>
      </c>
    </row>
    <row r="21" ht="72" customHeight="1">
      <c r="A21" s="24" t="inlineStr">
        <is>
          <t>ダンプ最大積載量(t)</t>
        </is>
      </c>
      <c r="B21" s="10" t="n">
        <v>4</v>
      </c>
      <c r="C21" s="5" t="inlineStr">
        <is>
          <t>車検証に記載された数字が上限です。4tダンプ・10tダンプなどが代表例ですが、車種により差があるため車検証で確認してください（出典：東京都財務局「過積載防止対策マニュアル」）。</t>
        </is>
      </c>
    </row>
    <row r="23" ht="22" customHeight="1">
      <c r="A23" s="12" t="inlineStr">
        <is>
          <t>原価チェック用の自社単価（社外秘・架空のサンプル）</t>
        </is>
      </c>
    </row>
    <row r="24" ht="42" customHeight="1">
      <c r="A24" s="24" t="inlineStr">
        <is>
          <t>生コン単価(円/m³)</t>
        </is>
      </c>
      <c r="B24" s="33" t="n">
        <v>18000</v>
      </c>
      <c r="C24" s="5" t="inlineStr">
        <is>
          <t>架空のサンプル単価です。実際の単価は生コン工場の見積で確認してください。</t>
        </is>
      </c>
    </row>
    <row r="25" ht="42" customHeight="1">
      <c r="A25" s="24" t="inlineStr">
        <is>
          <t>砕石単価(円/t)</t>
        </is>
      </c>
      <c r="B25" s="33" t="n">
        <v>3500</v>
      </c>
      <c r="C25" s="5" t="inlineStr">
        <is>
          <t>架空のサンプル単価です。実際の単価は砕石業者の見積で確認してください。</t>
        </is>
      </c>
    </row>
    <row r="26" ht="42" customHeight="1">
      <c r="A26" s="24" t="inlineStr">
        <is>
          <t>残土処分単価(円/m³)</t>
        </is>
      </c>
      <c r="B26" s="33" t="n">
        <v>4000</v>
      </c>
      <c r="C26" s="5" t="inlineStr">
        <is>
          <t>架空のサンプル単価です。処分費の相場は処分場ごとの差が大きいため、実際の単価は処分場の見積で確認してください。</t>
        </is>
      </c>
    </row>
    <row r="27" ht="57" customHeight="1">
      <c r="A27" s="24" t="inlineStr">
        <is>
          <t>残土処分単価(円/t)</t>
        </is>
      </c>
      <c r="B27" s="33" t="n">
        <v>2200</v>
      </c>
      <c r="C27" s="5" t="inlineStr">
        <is>
          <t>架空のサンプル単価です。処分場によってm³単位・t単位のどちらで示されるかが分かれるため、見積の単位に合わせて「原価チェック」シートで選んでください。</t>
        </is>
      </c>
    </row>
    <row r="29" ht="38" customHeight="1">
      <c r="A29" s="19" t="inlineStr">
        <is>
          <t>※このシートの単価は社外秘の情報を含みます。お客様に渡すときは「原価チェック（社内用）」シートとあわせて、このシートも削除するか非表示にしてください。</t>
        </is>
      </c>
    </row>
  </sheetData>
  <mergeCells count="17">
    <mergeCell ref="A5:C5"/>
    <mergeCell ref="C20"/>
    <mergeCell ref="A23:C23"/>
    <mergeCell ref="C26"/>
    <mergeCell ref="C7"/>
    <mergeCell ref="C21"/>
    <mergeCell ref="A17:C17"/>
    <mergeCell ref="A9:C9"/>
    <mergeCell ref="C25"/>
    <mergeCell ref="C6"/>
    <mergeCell ref="A3:C3"/>
    <mergeCell ref="C10"/>
    <mergeCell ref="C24"/>
    <mergeCell ref="A12:C12"/>
    <mergeCell ref="C27"/>
    <mergeCell ref="A2:C2"/>
    <mergeCell ref="A29:C29"/>
  </mergeCells>
  <pageMargins left="0.75" right="0.75" top="1" bottom="1" header="0.5" footer="0.5"/>
  <pageSetup orientation="landscape"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2026-08-10T03:19:04Z</dcterms:created>
  <dcterms:modified xmlns:dcterms="http://purl.org/dc/terms/" xmlns:xsi="http://www.w3.org/2001/XMLSchema-instance" xsi:type="dcterms:W3CDTF">2026-08-10T03:19:04Z</dcterms:modified>
</cp:coreProperties>
</file>