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諸経費の逆算" sheetId="1" state="visible" r:id="rId1"/>
    <sheet xmlns:r="http://schemas.openxmlformats.org/officeDocument/2006/relationships" name="原価・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'諸経費の逆算'!$A$1:$E$49</definedName>
    <definedName name="_xlnm.Print_Area" localSheetId="1">'原価・粗利（社内用）'!$A$1:$L$21</definedName>
    <definedName name="_xlnm.Print_Area" localSheetId="2">'設定'!$A$1:$C$13</definedName>
    <definedName name="_xlnm.Print_Area" localSheetId="3">'使い方'!$A$1:$A$37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4">
    <font>
      <name val="Calibri"/>
      <family val="2"/>
      <color theme="1"/>
      <sz val="11"/>
      <scheme val="minor"/>
    </font>
    <font>
      <name val="游ゴシック"/>
      <b val="1"/>
      <color rgb="002F0C86"/>
      <sz val="15"/>
    </font>
    <font>
      <name val="游ゴシック"/>
      <color rgb="FF555555"/>
      <sz val="9"/>
    </font>
    <font>
      <name val="游ゴシック"/>
      <color rgb="002F0C86"/>
      <sz val="9"/>
    </font>
    <font>
      <name val="游ゴシック"/>
      <b val="1"/>
      <color rgb="002F0C86"/>
      <sz val="12"/>
    </font>
    <font>
      <name val="游ゴシック"/>
      <b val="1"/>
      <sz val="10"/>
    </font>
    <font>
      <name val="游ゴシック"/>
      <color rgb="FF000000"/>
      <sz val="10"/>
    </font>
    <font>
      <name val="游ゴシック"/>
      <b val="1"/>
      <color rgb="002F0C86"/>
      <sz val="10"/>
    </font>
    <font>
      <name val="游ゴシック"/>
      <b val="1"/>
      <color rgb="FFFFFFFF"/>
      <sz val="10"/>
    </font>
    <font>
      <name val="游ゴシック"/>
      <color rgb="00C00000"/>
      <sz val="9"/>
    </font>
    <font>
      <name val="游ゴシック"/>
      <b val="1"/>
      <color rgb="00C00000"/>
      <sz val="15"/>
    </font>
    <font>
      <name val="游ゴシック"/>
      <sz val="10"/>
    </font>
    <font>
      <name val="游ゴシック"/>
      <b val="1"/>
    </font>
    <font>
      <name val="游ゴシック"/>
      <b val="1"/>
      <color rgb="002F0C86"/>
      <sz val="11"/>
    </font>
  </fonts>
  <fills count="6">
    <fill>
      <patternFill/>
    </fill>
    <fill>
      <patternFill patternType="gray125"/>
    </fill>
    <fill>
      <patternFill patternType="solid">
        <fgColor rgb="FFEDE7FB"/>
      </patternFill>
    </fill>
    <fill>
      <patternFill patternType="solid">
        <fgColor rgb="FFFFF9E3"/>
      </patternFill>
    </fill>
    <fill>
      <patternFill patternType="solid">
        <fgColor rgb="FFF6F3FC"/>
      </patternFill>
    </fill>
    <fill>
      <patternFill patternType="solid">
        <fgColor rgb="FF540FE9"/>
      </patternFill>
    </fill>
  </fills>
  <borders count="2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0" applyAlignment="1" pivotButton="0" quotePrefix="0" xfId="0">
      <alignment vertical="center"/>
    </xf>
    <xf numFmtId="0" fontId="5" fillId="0" borderId="1" applyAlignment="1" pivotButton="0" quotePrefix="0" xfId="0">
      <alignment vertical="center" wrapText="1"/>
    </xf>
    <xf numFmtId="3" fontId="6" fillId="3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164" fontId="6" fillId="3" borderId="1" applyAlignment="1" pivotButton="0" quotePrefix="0" xfId="0">
      <alignment horizontal="right" vertical="center"/>
    </xf>
    <xf numFmtId="3" fontId="6" fillId="4" borderId="1" applyAlignment="1" pivotButton="0" quotePrefix="0" xfId="0">
      <alignment horizontal="right" vertical="center"/>
    </xf>
    <xf numFmtId="3" fontId="7" fillId="4" borderId="1" applyAlignment="1" pivotButton="0" quotePrefix="0" xfId="0">
      <alignment horizontal="right" vertical="center"/>
    </xf>
    <xf numFmtId="10" fontId="7" fillId="4" borderId="1" applyAlignment="1" pivotButton="0" quotePrefix="0" xfId="0">
      <alignment horizontal="right" vertical="center"/>
    </xf>
    <xf numFmtId="10" fontId="6" fillId="4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center" vertical="center" wrapText="1"/>
    </xf>
    <xf numFmtId="3" fontId="0" fillId="3" borderId="1" applyAlignment="1" pivotButton="0" quotePrefix="0" xfId="0">
      <alignment horizontal="right" vertical="center"/>
    </xf>
    <xf numFmtId="3" fontId="0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0" fontId="9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horizontal="right" vertical="center"/>
    </xf>
    <xf numFmtId="0" fontId="10" fillId="0" borderId="0" pivotButton="0" quotePrefix="0" xfId="0"/>
    <xf numFmtId="0" fontId="11" fillId="3" borderId="1" pivotButton="0" quotePrefix="0" xfId="0"/>
    <xf numFmtId="0" fontId="0" fillId="3" borderId="1" pivotButton="0" quotePrefix="0" xfId="0"/>
    <xf numFmtId="3" fontId="0" fillId="3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12" fillId="0" borderId="1" applyAlignment="1" pivotButton="0" quotePrefix="0" xfId="0">
      <alignment vertical="center" wrapText="1"/>
    </xf>
    <xf numFmtId="164" fontId="0" fillId="3" borderId="1" applyAlignment="1" pivotButton="0" quotePrefix="0" xfId="0">
      <alignment horizontal="right" vertical="center"/>
    </xf>
    <xf numFmtId="0" fontId="0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name val="游ゴシック"/>
        <b val="1"/>
        <color rgb="00C00000"/>
      </font>
      <fill>
        <patternFill patternType="solid">
          <fgColor rgb="FFF8D7D7"/>
          <bgColor rgb="FFF8D7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45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16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10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29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E44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22" customWidth="1" min="4" max="4"/>
    <col width="46" customWidth="1" min="5" max="5"/>
  </cols>
  <sheetData>
    <row r="1">
      <c r="A1" s="1" t="inlineStr">
        <is>
          <t>諸経費率 逆算計算ツール</t>
        </is>
      </c>
    </row>
    <row r="2" ht="34" customHeight="1">
      <c r="A2" s="2" t="inlineStr">
        <is>
          <t>黄色いセルに自社の年間の数字を入れると、工事金額帯ごとに必要な諸経費額・諸経費率が出ます。薄紫のセルは自動計算なので、触らないでください。</t>
        </is>
      </c>
    </row>
    <row r="3" ht="34" customHeight="1">
      <c r="A3" s="3" t="inlineStr">
        <is>
          <t>※入っている数字は架空の会社のサンプルです。自社の決算書・試算表の数字に書き換えてください。金額はすべて税抜で入力します。</t>
        </is>
      </c>
    </row>
    <row r="5" ht="22" customHeight="1">
      <c r="A5" s="4" t="inlineStr">
        <is>
          <t>STEP 1　自社の年間実績を入れる（黄色いセル・税抜）</t>
        </is>
      </c>
    </row>
    <row r="6" ht="28" customHeight="1">
      <c r="A6" s="5" t="inlineStr">
        <is>
          <t>年間の完成工事高（税抜）</t>
        </is>
      </c>
      <c r="B6" s="6" t="n">
        <v>120000000</v>
      </c>
      <c r="C6" s="2" t="inlineStr">
        <is>
          <t>1年間の売上（完成工事高）。直近の決算書の数字を入れてください。</t>
        </is>
      </c>
    </row>
    <row r="7" ht="28" customHeight="1">
      <c r="A7" s="5" t="inlineStr">
        <is>
          <t>年間の工事件数</t>
        </is>
      </c>
      <c r="B7" s="7" t="n">
        <v>60</v>
      </c>
      <c r="C7" s="2" t="inlineStr">
        <is>
          <t>1年間に手がけた工事の件数。小さな修繕も1件として数えます。</t>
        </is>
      </c>
    </row>
    <row r="8" ht="38" customHeight="1">
      <c r="A8" s="5" t="inlineStr">
        <is>
          <t>年間の一般管理費（本社でかかる費用）</t>
        </is>
      </c>
      <c r="B8" s="6" t="n">
        <v>14400000</v>
      </c>
      <c r="C8" s="2" t="inlineStr">
        <is>
          <t>社長・事務の給与、事務所の家賃、車両費、保険料、通信費、減価償却など、工事をしていなくてもかかる費用の1年分。</t>
        </is>
      </c>
    </row>
    <row r="9" ht="38" customHeight="1">
      <c r="A9" s="5" t="inlineStr">
        <is>
          <t>年間の現場共通経費（工事に振り分けきれない現場の費用）</t>
        </is>
      </c>
      <c r="B9" s="6" t="n">
        <v>6000000</v>
      </c>
      <c r="C9" s="2" t="inlineStr">
        <is>
          <t>現場を見て回る監督の人件費、現場往復のガソリン代、安全用品、書類作成の手間など、どの工事の分か切り分けにくい現場費用の1年分。</t>
        </is>
      </c>
    </row>
    <row r="10" ht="38" customHeight="1">
      <c r="A10" s="5" t="inlineStr">
        <is>
          <t>年間で残したい利益</t>
        </is>
      </c>
      <c r="B10" s="6" t="n">
        <v>6000000</v>
      </c>
      <c r="C10" s="2" t="inlineStr">
        <is>
          <t>1年間で会社に残したい利益（営業利益）。借入の返済・設備の入替・内部留保から逆算します。</t>
        </is>
      </c>
    </row>
    <row r="11" ht="38" customHeight="1">
      <c r="A11" s="5" t="inlineStr">
        <is>
          <t>上の3つのうち「1件ごとに同じだけかかる」割合</t>
        </is>
      </c>
      <c r="B11" s="8" t="n">
        <v>0.6</v>
      </c>
      <c r="C11" s="2" t="inlineStr">
        <is>
          <t>段取り・打合せ・書類・現場往復など、工事の大小にあまり関係なくかかる分の割合。わからなければ50%から始めて、しっくりくる数字に調整してください。</t>
        </is>
      </c>
    </row>
    <row r="13" ht="22" customHeight="1">
      <c r="A13" s="4" t="inlineStr">
        <is>
          <t>STEP 2　自社の「諸経費の形」（自動計算）</t>
        </is>
      </c>
    </row>
    <row r="14" ht="38" customHeight="1">
      <c r="A14" s="5" t="inlineStr">
        <is>
          <t>1年間で回収すべき合計額</t>
        </is>
      </c>
      <c r="B14" s="9">
        <f>B8+B9+B10</f>
        <v/>
      </c>
      <c r="C14" s="2" t="inlineStr">
        <is>
          <t>一般管理費＋現場共通経費＋残したい利益。工事の見積に上乗せして回収する必要がある金額です。</t>
        </is>
      </c>
    </row>
    <row r="15" ht="38" customHeight="1">
      <c r="A15" s="5" t="inlineStr">
        <is>
          <t>年間の直接工事費（推定）</t>
        </is>
      </c>
      <c r="B15" s="9">
        <f>B6-B14</f>
        <v/>
      </c>
      <c r="C15" s="2" t="inlineStr">
        <is>
          <t>完成工事高から上の合計額を引いた残り。材料費・労務費・外注費など、工事そのものにかかる費用の1年分にあたります。</t>
        </is>
      </c>
    </row>
    <row r="16" ht="38" customHeight="1">
      <c r="A16" s="5" t="inlineStr">
        <is>
          <t>①1件あたりの固定分（円）</t>
        </is>
      </c>
      <c r="B16" s="10">
        <f>IF(B7&lt;=0,"件数を入力してください",ROUND(B14*B11/B7,0))</f>
        <v/>
      </c>
      <c r="C16" s="2" t="inlineStr">
        <is>
          <t>回収すべき合計額のうち「1件ごとに同じだけかかる」分を、年間件数で割ったもの。工事の大小に関係なく、1件につきこれだけかかるという金額です。</t>
        </is>
      </c>
    </row>
    <row r="17" ht="28" customHeight="1">
      <c r="A17" s="5" t="inlineStr">
        <is>
          <t>②直接工事費に比例する率</t>
        </is>
      </c>
      <c r="B17" s="11">
        <f>IF(B15&lt;=0,"完成工事高を確認してください",B14*(1-B11)/B15)</f>
        <v/>
      </c>
      <c r="C17" s="2" t="inlineStr">
        <is>
          <t>残りの分を、年間の直接工事費で割った率。工事が大きいほど金額も大きくなる部分です。</t>
        </is>
      </c>
    </row>
    <row r="18" ht="28" customHeight="1">
      <c r="A18" s="5" t="inlineStr">
        <is>
          <t>会社平均でみた必要諸経費率</t>
        </is>
      </c>
      <c r="B18" s="12">
        <f>IF(B15&lt;=0,"",B14/B15)</f>
        <v/>
      </c>
      <c r="C18" s="2" t="inlineStr">
        <is>
          <t>回収すべき合計額 ÷ 年間の直接工事費。平均的な規模の工事での目安です。</t>
        </is>
      </c>
    </row>
    <row r="19" ht="34" customHeight="1">
      <c r="A19" s="3" t="inlineStr">
        <is>
          <t>必要な諸経費額 ＝ ①1件あたりの固定分 ＋ 直接工事費 × ②比例する率。この形にすると、小さい工事ほど諸経費率が高くなることが見えます。</t>
        </is>
      </c>
    </row>
    <row r="21" ht="22" customHeight="1">
      <c r="A21" s="4" t="inlineStr">
        <is>
          <t>STEP 3　工事金額帯別の早見表（左の黄色いセルは自由に書き換えられます）</t>
        </is>
      </c>
    </row>
    <row r="22" ht="34" customHeight="1">
      <c r="A22" s="13" t="inlineStr">
        <is>
          <t>直接工事費
（材料・労務・外注など）</t>
        </is>
      </c>
      <c r="B22" s="13" t="inlineStr">
        <is>
          <t>必要な諸経費額</t>
        </is>
      </c>
      <c r="C22" s="13" t="inlineStr">
        <is>
          <t>必要な諸経費率</t>
        </is>
      </c>
      <c r="D22" s="13" t="inlineStr">
        <is>
          <t>見積金額の目安
（税抜）</t>
        </is>
      </c>
    </row>
    <row r="23" ht="19" customHeight="1">
      <c r="A23" s="14" t="n">
        <v>300000</v>
      </c>
      <c r="B23" s="15">
        <f>IF(A23="","",ROUND($B$16+A23*$B$17,0))</f>
        <v/>
      </c>
      <c r="C23" s="16">
        <f>IF(A23="","",B23/A23)</f>
        <v/>
      </c>
      <c r="D23" s="15">
        <f>IF(A23="","",A23+B23)</f>
        <v/>
      </c>
    </row>
    <row r="24" ht="19" customHeight="1">
      <c r="A24" s="14" t="n">
        <v>500000</v>
      </c>
      <c r="B24" s="15">
        <f>IF(A24="","",ROUND($B$16+A24*$B$17,0))</f>
        <v/>
      </c>
      <c r="C24" s="16">
        <f>IF(A24="","",B24/A24)</f>
        <v/>
      </c>
      <c r="D24" s="15">
        <f>IF(A24="","",A24+B24)</f>
        <v/>
      </c>
    </row>
    <row r="25" ht="19" customHeight="1">
      <c r="A25" s="14" t="n">
        <v>1000000</v>
      </c>
      <c r="B25" s="15">
        <f>IF(A25="","",ROUND($B$16+A25*$B$17,0))</f>
        <v/>
      </c>
      <c r="C25" s="16">
        <f>IF(A25="","",B25/A25)</f>
        <v/>
      </c>
      <c r="D25" s="15">
        <f>IF(A25="","",A25+B25)</f>
        <v/>
      </c>
    </row>
    <row r="26" ht="19" customHeight="1">
      <c r="A26" s="14" t="n">
        <v>1500000</v>
      </c>
      <c r="B26" s="15">
        <f>IF(A26="","",ROUND($B$16+A26*$B$17,0))</f>
        <v/>
      </c>
      <c r="C26" s="16">
        <f>IF(A26="","",B26/A26)</f>
        <v/>
      </c>
      <c r="D26" s="15">
        <f>IF(A26="","",A26+B26)</f>
        <v/>
      </c>
    </row>
    <row r="27" ht="19" customHeight="1">
      <c r="A27" s="14" t="n">
        <v>2000000</v>
      </c>
      <c r="B27" s="15">
        <f>IF(A27="","",ROUND($B$16+A27*$B$17,0))</f>
        <v/>
      </c>
      <c r="C27" s="16">
        <f>IF(A27="","",B27/A27)</f>
        <v/>
      </c>
      <c r="D27" s="15">
        <f>IF(A27="","",A27+B27)</f>
        <v/>
      </c>
    </row>
    <row r="28" ht="19" customHeight="1">
      <c r="A28" s="14" t="n">
        <v>3000000</v>
      </c>
      <c r="B28" s="15">
        <f>IF(A28="","",ROUND($B$16+A28*$B$17,0))</f>
        <v/>
      </c>
      <c r="C28" s="16">
        <f>IF(A28="","",B28/A28)</f>
        <v/>
      </c>
      <c r="D28" s="15">
        <f>IF(A28="","",A28+B28)</f>
        <v/>
      </c>
    </row>
    <row r="29" ht="19" customHeight="1">
      <c r="A29" s="14" t="n">
        <v>5000000</v>
      </c>
      <c r="B29" s="15">
        <f>IF(A29="","",ROUND($B$16+A29*$B$17,0))</f>
        <v/>
      </c>
      <c r="C29" s="16">
        <f>IF(A29="","",B29/A29)</f>
        <v/>
      </c>
      <c r="D29" s="15">
        <f>IF(A29="","",A29+B29)</f>
        <v/>
      </c>
    </row>
    <row r="30" ht="19" customHeight="1">
      <c r="A30" s="14" t="n">
        <v>10000000</v>
      </c>
      <c r="B30" s="15">
        <f>IF(A30="","",ROUND($B$16+A30*$B$17,0))</f>
        <v/>
      </c>
      <c r="C30" s="16">
        <f>IF(A30="","",B30/A30)</f>
        <v/>
      </c>
      <c r="D30" s="15">
        <f>IF(A30="","",A30+B30)</f>
        <v/>
      </c>
    </row>
    <row r="31" ht="34" customHeight="1">
      <c r="A31" s="17" t="inlineStr">
        <is>
          <t>率が極端に高く出る金額帯＝率の上乗せだけでは会社の費用を回収しきれない規模です。最低受注金額を決める、出張費・小口対応費を別に立てる、といった手当てを検討する目安になります。</t>
        </is>
      </c>
    </row>
    <row r="33" ht="22" customHeight="1">
      <c r="A33" s="4" t="inlineStr">
        <is>
          <t>STEP 4　この1件で確認する（黄色いセルに入力）</t>
        </is>
      </c>
    </row>
    <row r="34" ht="28" customHeight="1">
      <c r="A34" s="5" t="inlineStr">
        <is>
          <t>この工事の直接工事費（税抜）</t>
        </is>
      </c>
      <c r="B34" s="6" t="n">
        <v>1800000</v>
      </c>
      <c r="C34" s="2" t="inlineStr">
        <is>
          <t>材料費・労務費・外注費・その工事に直接かかる現場経費の合計（見積の内訳の合計）。</t>
        </is>
      </c>
    </row>
    <row r="35" ht="28" customHeight="1">
      <c r="A35" s="5" t="inlineStr">
        <is>
          <t>必要な諸経費額（自動）</t>
        </is>
      </c>
      <c r="B35" s="10">
        <f>IF(B34="","",ROUND($B$16+B34*$B$17,0))</f>
        <v/>
      </c>
      <c r="C35" s="2" t="inlineStr">
        <is>
          <t>STEP2の①＋②で計算した、この規模の工事で回収したい金額。</t>
        </is>
      </c>
    </row>
    <row r="36" ht="28" customHeight="1">
      <c r="A36" s="5" t="inlineStr">
        <is>
          <t>必要な諸経費率（自動）</t>
        </is>
      </c>
      <c r="B36" s="18">
        <f>IF(B34="","",B35/B34)</f>
        <v/>
      </c>
      <c r="C36" s="2" t="inlineStr">
        <is>
          <t>上の金額を直接工事費で割った率。</t>
        </is>
      </c>
    </row>
    <row r="37" ht="38" customHeight="1">
      <c r="A37" s="5" t="inlineStr">
        <is>
          <t>実際に乗せる諸経費率</t>
        </is>
      </c>
      <c r="B37" s="8">
        <f>'設定'!$B$5</f>
        <v/>
      </c>
      <c r="C37" s="2" t="inlineStr">
        <is>
          <t>いま見積で使っている率。初期値は設定シートの率です。ここだけ変えて試すこともできます。</t>
        </is>
      </c>
    </row>
    <row r="38" ht="28" customHeight="1">
      <c r="A38" s="5" t="inlineStr">
        <is>
          <t>実際に乗せる諸経費額（自動）</t>
        </is>
      </c>
      <c r="B38" s="9">
        <f>IF(B34="","",ROUND(B34*B37,0))</f>
        <v/>
      </c>
      <c r="C38" s="2" t="inlineStr">
        <is>
          <t>直接工事費 × 実際に乗せる率。</t>
        </is>
      </c>
    </row>
    <row r="39" ht="28" customHeight="1">
      <c r="A39" s="5" t="inlineStr">
        <is>
          <t>過不足（自動・マイナスは赤）</t>
        </is>
      </c>
      <c r="B39" s="10">
        <f>IF(B34="","",B38-B35)</f>
        <v/>
      </c>
      <c r="C39" s="2" t="inlineStr">
        <is>
          <t>実際に乗せる額 − 必要な額。マイナスなら、その差は粗利から持ち出しになります。</t>
        </is>
      </c>
    </row>
    <row r="40" ht="28" customHeight="1">
      <c r="A40" s="5" t="inlineStr">
        <is>
          <t>見積金額（税抜・自動）</t>
        </is>
      </c>
      <c r="B40" s="9">
        <f>IF(B34="","",B34+B38)</f>
        <v/>
      </c>
      <c r="C40" s="2" t="inlineStr">
        <is>
          <t>直接工事費 ＋ 実際に乗せる諸経費額。</t>
        </is>
      </c>
    </row>
    <row r="41" ht="28" customHeight="1">
      <c r="A41" s="5" t="inlineStr">
        <is>
          <t>消費税（自動）</t>
        </is>
      </c>
      <c r="B41" s="9">
        <f>IF(B40="","",ROUND(B40*'設定'!$B$3,0))</f>
        <v/>
      </c>
      <c r="C41" s="2" t="inlineStr">
        <is>
          <t>設定シートの消費税率で計算します。</t>
        </is>
      </c>
    </row>
    <row r="42" ht="28" customHeight="1">
      <c r="A42" s="5" t="inlineStr">
        <is>
          <t>見積金額（税込・自動）</t>
        </is>
      </c>
      <c r="B42" s="10">
        <f>IF(B40="","",B40+B41)</f>
        <v/>
      </c>
      <c r="C42" s="2" t="inlineStr">
        <is>
          <t>お客様に提示する金額（税込）。</t>
        </is>
      </c>
    </row>
    <row r="44" ht="34" customHeight="1">
      <c r="A44" s="3" t="inlineStr">
        <is>
          <t>※ここで出る率は「直接工事費に上乗せして回収したい額」です。全額を見積書の諸経費欄に書いても、一部を材料・人工の単価に含めてもかまいません。大事なのは合計で足りていることです。</t>
        </is>
      </c>
    </row>
  </sheetData>
  <mergeCells count="29">
    <mergeCell ref="C16:E16"/>
    <mergeCell ref="C41:E41"/>
    <mergeCell ref="C40:E40"/>
    <mergeCell ref="C9:E9"/>
    <mergeCell ref="C36:E36"/>
    <mergeCell ref="C11:E11"/>
    <mergeCell ref="C39:E39"/>
    <mergeCell ref="C8:E8"/>
    <mergeCell ref="C17:E17"/>
    <mergeCell ref="C7:E7"/>
    <mergeCell ref="A3:E3"/>
    <mergeCell ref="A21:E21"/>
    <mergeCell ref="C38:E38"/>
    <mergeCell ref="A2:E2"/>
    <mergeCell ref="C37:E37"/>
    <mergeCell ref="A33:E33"/>
    <mergeCell ref="C18:E18"/>
    <mergeCell ref="A5:E5"/>
    <mergeCell ref="C34:E34"/>
    <mergeCell ref="C15:E15"/>
    <mergeCell ref="C6:E6"/>
    <mergeCell ref="C42:E42"/>
    <mergeCell ref="C14:E14"/>
    <mergeCell ref="A19:E19"/>
    <mergeCell ref="A13:E13"/>
    <mergeCell ref="A31:E31"/>
    <mergeCell ref="A44:E44"/>
    <mergeCell ref="C35:E35"/>
    <mergeCell ref="C10:E10"/>
  </mergeCells>
  <conditionalFormatting sqref="B39">
    <cfRule type="cellIs" priority="1" operator="lessThan" dxfId="0" stopIfTrue="0">
      <formula>0</formula>
    </cfRule>
  </conditionalFormatting>
  <pageMargins left="0.75" right="0.75" top="1" bottom="1" header="0.5" footer="0.5"/>
  <pageSetup orientation="portrait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L1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3" customWidth="1" min="9" max="9"/>
    <col width="11" customWidth="1" min="10" max="10"/>
    <col width="16" customWidth="1" min="11" max="11"/>
    <col width="13" customWidth="1" min="12" max="12"/>
  </cols>
  <sheetData>
    <row r="1">
      <c r="A1" s="19" t="inlineStr">
        <is>
          <t>原価・粗利（社内用）　※お客様には出さないシートです</t>
        </is>
      </c>
    </row>
    <row r="2" ht="20" customHeight="1">
      <c r="A2" s="2" t="inlineStr">
        <is>
          <t>工事ごとの実績を入れると、粗利額・粗利率と、「諸経費の逆算」シートで出した会社に必要な諸経費との過不足が出ます。粗利率が設定シートの警告閾値を下回る行は赤くなります。</t>
        </is>
      </c>
    </row>
    <row r="3" ht="20" customHeight="1">
      <c r="A3" s="3" t="inlineStr">
        <is>
          <t>※サンプルは架空の工事です。ご自身の工事に書き換えてください。金額はすべて税抜です。</t>
        </is>
      </c>
    </row>
    <row r="5" ht="34" customHeight="1">
      <c r="A5" s="13" t="inlineStr">
        <is>
          <t>工事名</t>
        </is>
      </c>
      <c r="B5" s="13" t="inlineStr">
        <is>
          <t>工種</t>
        </is>
      </c>
      <c r="C5" s="13" t="inlineStr">
        <is>
          <t>請負金額
(税抜)</t>
        </is>
      </c>
      <c r="D5" s="13" t="inlineStr">
        <is>
          <t>材料費</t>
        </is>
      </c>
      <c r="E5" s="13" t="inlineStr">
        <is>
          <t>外注費</t>
        </is>
      </c>
      <c r="F5" s="13" t="inlineStr">
        <is>
          <t>労務費</t>
        </is>
      </c>
      <c r="G5" s="13" t="inlineStr">
        <is>
          <t>現場経費</t>
        </is>
      </c>
      <c r="H5" s="13" t="inlineStr">
        <is>
          <t>直接工事費計
(自動)</t>
        </is>
      </c>
      <c r="I5" s="13" t="inlineStr">
        <is>
          <t>粗利額
(自動)</t>
        </is>
      </c>
      <c r="J5" s="13" t="inlineStr">
        <is>
          <t>粗利率
(自動)</t>
        </is>
      </c>
      <c r="K5" s="13" t="inlineStr">
        <is>
          <t>会社に必要な
諸経費(自動)</t>
        </is>
      </c>
      <c r="L5" s="13" t="inlineStr">
        <is>
          <t>過不足
(自動)</t>
        </is>
      </c>
    </row>
    <row r="6" ht="20" customHeight="1">
      <c r="A6" s="20" t="inlineStr">
        <is>
          <t>外壁塗装工事</t>
        </is>
      </c>
      <c r="B6" s="21" t="inlineStr">
        <is>
          <t>外壁塗装</t>
        </is>
      </c>
      <c r="C6" s="22" t="n">
        <v>1800000</v>
      </c>
      <c r="D6" s="22" t="n">
        <v>420000</v>
      </c>
      <c r="E6" s="22" t="n">
        <v>500000</v>
      </c>
      <c r="F6" s="22" t="n">
        <v>360000</v>
      </c>
      <c r="G6" s="22" t="n">
        <v>80000</v>
      </c>
      <c r="H6" s="23">
        <f>IF(C6="","",D6+E6+F6+G6)</f>
        <v/>
      </c>
      <c r="I6" s="23">
        <f>IF(C6="","",C6-H6)</f>
        <v/>
      </c>
      <c r="J6" s="24">
        <f>IF(C6="","",I6/C6)</f>
        <v/>
      </c>
      <c r="K6" s="23">
        <f>IF(C6="","",ROUND('諸経費の逆算'!$B$16+H6*'諸経費の逆算'!$B$17,0))</f>
        <v/>
      </c>
      <c r="L6" s="23">
        <f>IF(C6="","",I6-K6)</f>
        <v/>
      </c>
    </row>
    <row r="7" ht="20" customHeight="1">
      <c r="A7" s="20" t="inlineStr">
        <is>
          <t>屋根改修工事</t>
        </is>
      </c>
      <c r="B7" s="21" t="inlineStr">
        <is>
          <t>屋根</t>
        </is>
      </c>
      <c r="C7" s="22" t="n">
        <v>950000</v>
      </c>
      <c r="D7" s="22" t="n">
        <v>220000</v>
      </c>
      <c r="E7" s="22" t="n">
        <v>280000</v>
      </c>
      <c r="F7" s="22" t="n">
        <v>180000</v>
      </c>
      <c r="G7" s="22" t="n">
        <v>50000</v>
      </c>
      <c r="H7" s="23">
        <f>IF(C7="","",D7+E7+F7+G7)</f>
        <v/>
      </c>
      <c r="I7" s="23">
        <f>IF(C7="","",C7-H7)</f>
        <v/>
      </c>
      <c r="J7" s="24">
        <f>IF(C7="","",I7/C7)</f>
        <v/>
      </c>
      <c r="K7" s="23">
        <f>IF(C7="","",ROUND('諸経費の逆算'!$B$16+H7*'諸経費の逆算'!$B$17,0))</f>
        <v/>
      </c>
      <c r="L7" s="23">
        <f>IF(C7="","",I7-K7)</f>
        <v/>
      </c>
    </row>
    <row r="8" ht="20" customHeight="1">
      <c r="A8" s="20" t="inlineStr">
        <is>
          <t>内装リフォーム</t>
        </is>
      </c>
      <c r="B8" s="21" t="inlineStr">
        <is>
          <t>内装</t>
        </is>
      </c>
      <c r="C8" s="22" t="n">
        <v>3200000</v>
      </c>
      <c r="D8" s="22" t="n">
        <v>980000</v>
      </c>
      <c r="E8" s="22" t="n">
        <v>900000</v>
      </c>
      <c r="F8" s="22" t="n">
        <v>620000</v>
      </c>
      <c r="G8" s="22" t="n">
        <v>120000</v>
      </c>
      <c r="H8" s="23">
        <f>IF(C8="","",D8+E8+F8+G8)</f>
        <v/>
      </c>
      <c r="I8" s="23">
        <f>IF(C8="","",C8-H8)</f>
        <v/>
      </c>
      <c r="J8" s="24">
        <f>IF(C8="","",I8/C8)</f>
        <v/>
      </c>
      <c r="K8" s="23">
        <f>IF(C8="","",ROUND('諸経費の逆算'!$B$16+H8*'諸経費の逆算'!$B$17,0))</f>
        <v/>
      </c>
      <c r="L8" s="23">
        <f>IF(C8="","",I8-K8)</f>
        <v/>
      </c>
    </row>
    <row r="9" ht="20" customHeight="1">
      <c r="A9" s="20" t="inlineStr">
        <is>
          <t>店舗改修工事</t>
        </is>
      </c>
      <c r="B9" s="21" t="inlineStr">
        <is>
          <t>内装</t>
        </is>
      </c>
      <c r="C9" s="22" t="n">
        <v>2400000</v>
      </c>
      <c r="D9" s="22" t="n">
        <v>800000</v>
      </c>
      <c r="E9" s="22" t="n">
        <v>700000</v>
      </c>
      <c r="F9" s="22" t="n">
        <v>500000</v>
      </c>
      <c r="G9" s="22" t="n">
        <v>100000</v>
      </c>
      <c r="H9" s="23">
        <f>IF(C9="","",D9+E9+F9+G9)</f>
        <v/>
      </c>
      <c r="I9" s="23">
        <f>IF(C9="","",C9-H9)</f>
        <v/>
      </c>
      <c r="J9" s="24">
        <f>IF(C9="","",I9/C9)</f>
        <v/>
      </c>
      <c r="K9" s="23">
        <f>IF(C9="","",ROUND('諸経費の逆算'!$B$16+H9*'諸経費の逆算'!$B$17,0))</f>
        <v/>
      </c>
      <c r="L9" s="23">
        <f>IF(C9="","",I9-K9)</f>
        <v/>
      </c>
    </row>
    <row r="10" ht="20" customHeight="1">
      <c r="A10" s="20" t="n"/>
      <c r="B10" s="21" t="n"/>
      <c r="C10" s="22" t="n"/>
      <c r="D10" s="22" t="n"/>
      <c r="E10" s="22" t="n"/>
      <c r="F10" s="22" t="n"/>
      <c r="G10" s="22" t="n"/>
      <c r="H10" s="23">
        <f>IF(C10="","",D10+E10+F10+G10)</f>
        <v/>
      </c>
      <c r="I10" s="23">
        <f>IF(C10="","",C10-H10)</f>
        <v/>
      </c>
      <c r="J10" s="24">
        <f>IF(C10="","",I10/C10)</f>
        <v/>
      </c>
      <c r="K10" s="23">
        <f>IF(C10="","",ROUND('諸経費の逆算'!$B$16+H10*'諸経費の逆算'!$B$17,0))</f>
        <v/>
      </c>
      <c r="L10" s="23">
        <f>IF(C10="","",I10-K10)</f>
        <v/>
      </c>
    </row>
    <row r="11" ht="20" customHeight="1">
      <c r="A11" s="20" t="n"/>
      <c r="B11" s="21" t="n"/>
      <c r="C11" s="22" t="n"/>
      <c r="D11" s="22" t="n"/>
      <c r="E11" s="22" t="n"/>
      <c r="F11" s="22" t="n"/>
      <c r="G11" s="22" t="n"/>
      <c r="H11" s="23">
        <f>IF(C11="","",D11+E11+F11+G11)</f>
        <v/>
      </c>
      <c r="I11" s="23">
        <f>IF(C11="","",C11-H11)</f>
        <v/>
      </c>
      <c r="J11" s="24">
        <f>IF(C11="","",I11/C11)</f>
        <v/>
      </c>
      <c r="K11" s="23">
        <f>IF(C11="","",ROUND('諸経費の逆算'!$B$16+H11*'諸経費の逆算'!$B$17,0))</f>
        <v/>
      </c>
      <c r="L11" s="23">
        <f>IF(C11="","",I11-K11)</f>
        <v/>
      </c>
    </row>
    <row r="13" ht="34" customHeight="1">
      <c r="A13" s="17" t="inlineStr">
        <is>
          <t>赤い粗利率＝設定シートの警告閾値を下回った工事。赤い過不足＝この工事で回収した粗利が、会社に必要な諸経費に届いていない工事です。粗利率が悪くなくても、小さい工事は過不足が赤になりやすいことが分かります。</t>
        </is>
      </c>
    </row>
    <row r="15" ht="20" customHeight="1">
      <c r="A15" s="2" t="inlineStr">
        <is>
          <t>粗利額＝請負金額−直接工事費計。ここから本社の一般管理費を払って、残りが会社の利益になります。</t>
        </is>
      </c>
    </row>
  </sheetData>
  <mergeCells count="4">
    <mergeCell ref="A13:L13"/>
    <mergeCell ref="A3:L3"/>
    <mergeCell ref="A2:L2"/>
    <mergeCell ref="A15:L15"/>
  </mergeCells>
  <conditionalFormatting sqref="J6:J11">
    <cfRule type="cellIs" priority="1" operator="lessThan" dxfId="0" stopIfTrue="0">
      <formula>'設定'!$B$4</formula>
    </cfRule>
  </conditionalFormatting>
  <conditionalFormatting sqref="L6:L11">
    <cfRule type="cellIs" priority="2" operator="lessThan" dxfId="0" stopIfTrue="0">
      <formula>0</formula>
    </cfRule>
  </conditionalFormatting>
  <dataValidations count="1">
    <dataValidation sqref="B6:B11" showDropDown="0" showInputMessage="0" showErrorMessage="0" allowBlank="1" type="list">
      <formula1>"外壁塗装,屋根,内装,設備,土工・外構,解体,その他"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C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56" customWidth="1" min="3" max="3"/>
  </cols>
  <sheetData>
    <row r="1">
      <c r="A1" s="1" t="inlineStr">
        <is>
          <t>設定</t>
        </is>
      </c>
    </row>
    <row r="2" ht="34" customHeight="1">
      <c r="A2" s="2" t="inlineStr">
        <is>
          <t>ここの数値を変えると、「諸経費の逆算」「原価・粗利（社内用）」の各シートに反映されます。自社の基準に合わせて変更してかまいません。</t>
        </is>
      </c>
    </row>
    <row r="3" ht="38" customHeight="1">
      <c r="A3" s="25" t="inlineStr">
        <is>
          <t>消費税率</t>
        </is>
      </c>
      <c r="B3" s="26" t="n">
        <v>0.1</v>
      </c>
      <c r="C3" s="2" t="inlineStr">
        <is>
          <t>見積金額（税込）の計算に使います。2026年7月時点の標準税率は10%です（出典：国税庁）。</t>
        </is>
      </c>
    </row>
    <row r="4" ht="38" customHeight="1">
      <c r="A4" s="25" t="inlineStr">
        <is>
          <t>粗利率の警告閾値</t>
        </is>
      </c>
      <c r="B4" s="26" t="n">
        <v>0.15</v>
      </c>
      <c r="C4" s="2" t="inlineStr">
        <is>
          <t>「原価・粗利（社内用）」で、粗利率がこの値を下回る工事を赤く表示します。自社基準に変更可。</t>
        </is>
      </c>
    </row>
    <row r="5" ht="38" customHeight="1">
      <c r="A5" s="25" t="inlineStr">
        <is>
          <t>見積で使う自社の諸経費率（既定）</t>
        </is>
      </c>
      <c r="B5" s="26" t="n">
        <v>0.1</v>
      </c>
      <c r="C5" s="2" t="inlineStr">
        <is>
          <t>「諸経費の逆算」STEP4の「実際に乗せる諸経費率」の初期値。いま使っている率を入れてください。</t>
        </is>
      </c>
    </row>
    <row r="7" ht="34" customHeight="1">
      <c r="A7" s="3" t="inlineStr">
        <is>
          <t>※警告閾値は「これを下回れば必ず赤字」という意味ではなく、見直しの合図とする自社の目安です。工種や元請・下請の立場で、適正な水準は変わります。</t>
        </is>
      </c>
    </row>
  </sheetData>
  <mergeCells count="2">
    <mergeCell ref="A7:C7"/>
    <mergeCell ref="A2:C2"/>
  </mergeCells>
  <pageMargins left="0.75" right="0.75" top="1" bottom="1" header="0.5" footer="0.5"/>
  <pageSetup orientation="landscape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28"/>
  <sheetViews>
    <sheetView showGridLines="0"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1" t="inlineStr">
        <is>
          <t>使い方</t>
        </is>
      </c>
    </row>
    <row r="2" ht="8" customHeight="1">
      <c r="A2" s="27" t="inlineStr"/>
    </row>
    <row r="3" ht="22" customHeight="1">
      <c r="A3" s="28" t="inlineStr">
        <is>
          <t>STEP 1　「諸経費の逆算」シートに自社の年間の数字を入れる</t>
        </is>
      </c>
    </row>
    <row r="4" ht="63" customHeight="1">
      <c r="A4" s="29" t="inlineStr">
        <is>
          <t>黄色いセルに、年間の完成工事高・工事件数・一般管理費（本社の費用）・現場共通経費・残したい利益を入れます。決算書や試算表の数字をそのまま使ってかまいません。「1件ごとに同じだけかかる割合」は、わからなければ50%から始めてください。</t>
        </is>
      </c>
    </row>
    <row r="5" ht="22" customHeight="1">
      <c r="A5" s="28" t="inlineStr">
        <is>
          <t>STEP 2　早見表で、自社の工事金額帯の率を確認する</t>
        </is>
      </c>
    </row>
    <row r="6" ht="63" customHeight="1">
      <c r="A6" s="29" t="inlineStr">
        <is>
          <t>STEP3の早見表に、工事金額帯ごとの「必要な諸経費額」と「必要な諸経費率」が自動で出ます。左の黄色いセルの金額は、自社がよく請ける金額帯に書き換えてください。小さい工事ほど率が高くなるのは、段取り・書類・往復といった費用が金額の大小に関係なくかかるためです。</t>
        </is>
      </c>
    </row>
    <row r="7" ht="22" customHeight="1">
      <c r="A7" s="28" t="inlineStr">
        <is>
          <t>STEP 3　1件ごとに、いま乗せている率で足りているか確かめる</t>
        </is>
      </c>
    </row>
    <row r="8" ht="63" customHeight="1">
      <c r="A8" s="29" t="inlineStr">
        <is>
          <t>STEP4に、その工事の直接工事費（材料・労務・外注などの合計）と、いま見積で使っている率を入れます。「過不足」が赤いマイナスなら、その差額は粗利から持ち出しになっている計算です。工事が終わったら「原価・粗利（社内用）」シートに実績を入れて、答え合わせをしてください。</t>
        </is>
      </c>
    </row>
    <row r="9" ht="8" customHeight="1">
      <c r="A9" s="27" t="inlineStr"/>
    </row>
    <row r="10" ht="22" customHeight="1">
      <c r="A10" s="28" t="inlineStr">
        <is>
          <t>■ ここで出る率の意味</t>
        </is>
      </c>
    </row>
    <row r="11" ht="44" customHeight="1">
      <c r="A11" s="29" t="inlineStr">
        <is>
          <t>このツールが出すのは「直接工事費に上乗せして回収したい額」です。全額を見積書の諸経費欄に書いても、一部を材料費や人工の単価に含めてもかまいません。大事なのは、合計で足りていることです。</t>
        </is>
      </c>
    </row>
    <row r="12" ht="22" customHeight="1">
      <c r="A12" s="28" t="inlineStr">
        <is>
          <t>■ 公共工事の積算基準とは別のものです</t>
        </is>
      </c>
    </row>
    <row r="13" ht="63" customHeight="1">
      <c r="A13" s="29" t="inlineStr">
        <is>
          <t>公共工事では、共通仮設費率・現場管理費率・一般管理費等率が国の積算基準の算定式で決まります。このツールは、その基準をなぞるものではなく、自社の決算数字から必要額を逆算するものです。公共工事の積算が必要な場合は、発注者の定める基準・要領をご確認ください。</t>
        </is>
      </c>
    </row>
    <row r="14" ht="8" customHeight="1">
      <c r="A14" s="27" t="inlineStr"/>
    </row>
    <row r="15" ht="22" customHeight="1">
      <c r="A15" s="28" t="inlineStr">
        <is>
          <t>■ 行を増やしたいとき</t>
        </is>
      </c>
    </row>
    <row r="16" ht="63" customHeight="1">
      <c r="A16" s="29" t="inlineStr">
        <is>
          <t>「原価・粗利（社内用）」シートには、式の入った予備行を用意しています。まずそこを使ってください。足りない場合は、式の入った行をコピーして「コピーしたセルの挿入」で増やすと、計算式ごと複製されます。「行の挿入」だけだと計算式が入らないのでご注意ください。</t>
        </is>
      </c>
    </row>
    <row r="17" ht="8" customHeight="1">
      <c r="A17" s="27" t="inlineStr"/>
    </row>
    <row r="18" ht="22" customHeight="1">
      <c r="A18" s="28" t="inlineStr">
        <is>
          <t>■ ご注意</t>
        </is>
      </c>
    </row>
    <row r="19" ht="25" customHeight="1">
      <c r="A19" s="29" t="inlineStr">
        <is>
          <t>・登録不要・無料でお使いいただけます。マクロは含みません（関数のみ）。</t>
        </is>
      </c>
    </row>
    <row r="20" ht="25" customHeight="1">
      <c r="A20" s="29" t="inlineStr">
        <is>
          <t>・入っている数字はすべて架空のサンプルです。必ず自社の数字に書き換えてください。</t>
        </is>
      </c>
    </row>
    <row r="21" ht="25" customHeight="1">
      <c r="A21" s="29" t="inlineStr">
        <is>
          <t>・金額はすべて税抜で入力してください。消費税率は「設定」シートで変更できます。</t>
        </is>
      </c>
    </row>
    <row r="22" ht="25" customHeight="1">
      <c r="A22" s="29" t="inlineStr">
        <is>
          <t>・このツールが出す率は自社の実績からの目安であり、業界の相場や適正額を示すものではありません。</t>
        </is>
      </c>
    </row>
    <row r="23" ht="25" customHeight="1">
      <c r="A23" s="29" t="inlineStr">
        <is>
          <t>・社内での利用・複製は自由です。ファイル自体の再配布・販売はご遠慮ください。</t>
        </is>
      </c>
    </row>
    <row r="24" ht="8" customHeight="1">
      <c r="A24" s="27" t="inlineStr"/>
    </row>
    <row r="25" ht="22" customHeight="1">
      <c r="A25" s="28" t="inlineStr">
        <is>
          <t>【免責事項】</t>
        </is>
      </c>
    </row>
    <row r="26" ht="44" customHeight="1">
      <c r="A26" s="29" t="inlineStr">
        <is>
          <t>本フォーマットは、ユーザー様の自己責任においてご利用ください。内容の正確性について当社は保証するものではございません。</t>
        </is>
      </c>
    </row>
    <row r="27" ht="25" customHeight="1">
      <c r="A27" s="29" t="inlineStr">
        <is>
          <t>万一、本フォーマットの使用により損害やトラブルが発生した場合も、当社は一切の責任を負いかねます。</t>
        </is>
      </c>
    </row>
    <row r="28" ht="8" customHeight="1">
      <c r="A28" s="27" t="inlineStr"/>
    </row>
  </sheetData>
  <pageMargins left="0.75" right="0.75" top="1" bottom="1" header="0.5" footer="0.5"/>
  <pageSetup orientation="portrait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2026-07-28T09:08:36Z</dcterms:created>
  <dcterms:modified xmlns:dcterms="http://purl.org/dc/terms/" xmlns:xsi="http://www.w3.org/2001/XMLSchema-instance" xsi:type="dcterms:W3CDTF">2026-07-28T09:08:36Z</dcterms:modified>
</cp:coreProperties>
</file>