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見積書" sheetId="1" state="visible" r:id="rId1"/>
    <sheet xmlns:r="http://schemas.openxmlformats.org/officeDocument/2006/relationships" name="原価・粗利（社内用）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'見積書'!$A$1:$G$50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¥#,##0"/>
    <numFmt numFmtId="165" formatCode="#,##0.##"/>
    <numFmt numFmtId="166" formatCode="#,##0;▲#,##0"/>
    <numFmt numFmtId="167" formatCode="0.0%"/>
  </numFmts>
  <fonts count="16">
    <font>
      <name val="Calibri"/>
      <family val="2"/>
      <color theme="1"/>
      <sz val="11"/>
      <scheme val="minor"/>
    </font>
    <font>
      <name val="游ゴシック"/>
      <b val="1"/>
      <sz val="20"/>
    </font>
    <font>
      <name val="游ゴシック"/>
      <sz val="9"/>
    </font>
    <font>
      <name val="游ゴシック"/>
      <sz val="10"/>
    </font>
    <font>
      <name val="游ゴシック"/>
      <b val="1"/>
      <sz val="14"/>
      <u val="single"/>
    </font>
    <font>
      <name val="游ゴシック"/>
      <b val="1"/>
      <sz val="11"/>
    </font>
    <font>
      <name val="游ゴシック"/>
      <b val="1"/>
      <sz val="10"/>
    </font>
    <font>
      <name val="游ゴシック"/>
      <b val="1"/>
      <sz val="12"/>
    </font>
    <font>
      <name val="游ゴシック"/>
      <b val="1"/>
      <sz val="18"/>
    </font>
    <font>
      <name val="游ゴシック"/>
      <b val="1"/>
      <color rgb="00FFFFFF"/>
      <sz val="10"/>
    </font>
    <font>
      <name val="游ゴシック"/>
      <sz val="8"/>
    </font>
    <font>
      <name val="游ゴシック"/>
      <b val="1"/>
      <color rgb="00C00000"/>
      <sz val="13"/>
    </font>
    <font>
      <name val="游ゴシック"/>
      <b val="1"/>
      <sz val="13"/>
    </font>
    <font>
      <name val="游ゴシック"/>
      <b val="1"/>
      <color rgb="FF2F0C86"/>
      <sz val="20"/>
    </font>
    <font>
      <name val="游ゴシック"/>
      <b val="1"/>
      <color rgb="FF2F0C86"/>
      <sz val="13"/>
    </font>
    <font>
      <name val="游ゴシック"/>
      <b val="1"/>
      <color rgb="FF2F0C86"/>
      <sz val="11"/>
    </font>
  </fonts>
  <fills count="9">
    <fill>
      <patternFill/>
    </fill>
    <fill>
      <patternFill patternType="gray125"/>
    </fill>
    <fill>
      <patternFill patternType="solid">
        <fgColor rgb="00FFF9E3"/>
      </patternFill>
    </fill>
    <fill>
      <patternFill patternType="solid">
        <fgColor rgb="00EAF1FB"/>
      </patternFill>
    </fill>
    <fill>
      <patternFill patternType="solid">
        <fgColor rgb="000B2A4A"/>
      </patternFill>
    </fill>
    <fill>
      <patternFill patternType="solid">
        <fgColor rgb="00F5F7FA"/>
      </patternFill>
    </fill>
    <fill>
      <patternFill patternType="solid">
        <fgColor rgb="FFEDE7FB"/>
      </patternFill>
    </fill>
    <fill>
      <patternFill patternType="solid">
        <fgColor rgb="FF540FE9"/>
      </patternFill>
    </fill>
    <fill>
      <patternFill patternType="solid">
        <fgColor rgb="FFF6F3FC"/>
      </patternFill>
    </fill>
  </fills>
  <borders count="26">
    <border>
      <left/>
      <right/>
      <top/>
      <bottom/>
      <diagonal/>
    </border>
    <border>
      <left style="double">
        <color rgb="000B2A4A"/>
      </left>
      <right style="double">
        <color rgb="000B2A4A"/>
      </right>
      <top style="double">
        <color rgb="000B2A4A"/>
      </top>
      <bottom style="double">
        <color rgb="000B2A4A"/>
      </bottom>
    </border>
    <border>
      <left style="thin">
        <color rgb="00D9DEE7"/>
      </left>
      <right style="thin">
        <color rgb="00D9DEE7"/>
      </right>
      <top style="thin">
        <color rgb="00D9DEE7"/>
      </top>
      <bottom style="thin">
        <color rgb="00D9DEE7"/>
      </bottom>
    </border>
    <border>
      <left/>
      <right/>
      <top style="thin">
        <color rgb="00D9DEE7"/>
      </top>
      <bottom/>
      <diagonal/>
    </border>
    <border>
      <left/>
      <right style="thin">
        <color rgb="00D9DEE7"/>
      </right>
      <top style="thin">
        <color rgb="00D9DEE7"/>
      </top>
      <bottom/>
      <diagonal/>
    </border>
    <border>
      <left/>
      <right/>
      <top style="thin">
        <color rgb="00D9DEE7"/>
      </top>
      <bottom style="thin">
        <color rgb="00D9DEE7"/>
      </bottom>
      <diagonal/>
    </border>
    <border>
      <left/>
      <right style="thin">
        <color rgb="00D9DEE7"/>
      </right>
      <top style="thin">
        <color rgb="00D9DEE7"/>
      </top>
      <bottom style="thin">
        <color rgb="00D9DEE7"/>
      </bottom>
      <diagonal/>
    </border>
    <border>
      <left/>
      <right/>
      <top style="double">
        <color rgb="000B2A4A"/>
      </top>
      <bottom/>
      <diagonal/>
    </border>
    <border>
      <left/>
      <right style="double">
        <color rgb="000B2A4A"/>
      </right>
      <top style="double">
        <color rgb="000B2A4A"/>
      </top>
      <bottom/>
      <diagonal/>
    </border>
    <border>
      <left/>
      <right style="double">
        <color rgb="000B2A4A"/>
      </right>
      <top style="double">
        <color rgb="000B2A4A"/>
      </top>
      <bottom style="double">
        <color rgb="000B2A4A"/>
      </bottom>
      <diagonal/>
    </border>
    <border>
      <left/>
      <right/>
      <top style="double">
        <color rgb="000B2A4A"/>
      </top>
      <bottom style="double">
        <color rgb="000B2A4A"/>
      </bottom>
      <diagonal/>
    </border>
    <border>
      <left/>
      <right/>
      <top/>
      <bottom/>
    </border>
    <border>
      <left style="double">
        <color rgb="FF540FE9"/>
      </left>
      <right style="double">
        <color rgb="FF540FE9"/>
      </right>
      <top style="double">
        <color rgb="FF540FE9"/>
      </top>
      <bottom style="double">
        <color rgb="FF540FE9"/>
      </bottom>
    </border>
    <border>
      <left/>
      <right style="double">
        <color rgb="FF540FE9"/>
      </right>
      <top style="double">
        <color rgb="FF540FE9"/>
      </top>
      <bottom style="double">
        <color rgb="FF540FE9"/>
      </bottom>
    </border>
    <border>
      <left/>
      <right/>
      <top style="double">
        <color rgb="FF540FE9"/>
      </top>
      <bottom style="double">
        <color rgb="FF540FE9"/>
      </bottom>
    </border>
    <border>
      <left style="thin">
        <color rgb="FFDCD5EC"/>
      </left>
      <right style="thin">
        <color rgb="FFDCD5EC"/>
      </right>
      <top style="thin">
        <color rgb="FFDCD5EC"/>
      </top>
      <bottom style="thin">
        <color rgb="FFDCD5EC"/>
      </bottom>
    </border>
    <border>
      <left/>
      <right/>
      <top style="thin">
        <color rgb="FFDCD5EC"/>
      </top>
      <bottom style="thin">
        <color rgb="FFDCD5EC"/>
      </bottom>
    </border>
    <border>
      <left/>
      <right style="thin">
        <color rgb="FFDCD5EC"/>
      </right>
      <top style="thin">
        <color rgb="FFDCD5EC"/>
      </top>
      <bottom style="thin">
        <color rgb="FFDCD5EC"/>
      </bottom>
    </border>
    <border>
      <left/>
      <right/>
      <top style="thin">
        <color rgb="FFDCD5EC"/>
      </top>
      <bottom/>
      <diagonal/>
    </border>
    <border>
      <left/>
      <right style="thin">
        <color rgb="FFDCD5EC"/>
      </right>
      <top style="thin">
        <color rgb="FFDCD5EC"/>
      </top>
      <bottom/>
      <diagonal/>
    </border>
    <border>
      <left/>
      <right/>
      <top style="thin">
        <color rgb="FFDCD5EC"/>
      </top>
      <bottom style="thin">
        <color rgb="FFDCD5EC"/>
      </bottom>
      <diagonal/>
    </border>
    <border>
      <left/>
      <right style="thin">
        <color rgb="FFDCD5EC"/>
      </right>
      <top style="thin">
        <color rgb="FFDCD5EC"/>
      </top>
      <bottom style="thin">
        <color rgb="FFDCD5EC"/>
      </bottom>
      <diagonal/>
    </border>
    <border>
      <left/>
      <right/>
      <top style="double">
        <color rgb="FF540FE9"/>
      </top>
      <bottom/>
      <diagonal/>
    </border>
    <border>
      <left/>
      <right style="double">
        <color rgb="FF540FE9"/>
      </right>
      <top style="double">
        <color rgb="FF540FE9"/>
      </top>
      <bottom/>
      <diagonal/>
    </border>
    <border>
      <left/>
      <right style="double">
        <color rgb="FF540FE9"/>
      </right>
      <top style="double">
        <color rgb="FF540FE9"/>
      </top>
      <bottom style="double">
        <color rgb="FF540FE9"/>
      </bottom>
      <diagonal/>
    </border>
    <border>
      <left/>
      <right/>
      <top style="double">
        <color rgb="FF540FE9"/>
      </top>
      <bottom style="double">
        <color rgb="FF540FE9"/>
      </bottom>
      <diagonal/>
    </border>
  </borders>
  <cellStyleXfs count="1">
    <xf numFmtId="0" fontId="0" fillId="0" borderId="0"/>
  </cellStyleXfs>
  <cellXfs count="1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8" fillId="0" borderId="1" applyAlignment="1" pivotButton="0" quotePrefix="0" xfId="0">
      <alignment horizontal="center" vertical="center"/>
    </xf>
    <xf numFmtId="0" fontId="9" fillId="4" borderId="2" applyAlignment="1" pivotButton="0" quotePrefix="0" xfId="0">
      <alignment horizontal="center" vertical="center"/>
    </xf>
    <xf numFmtId="0" fontId="6" fillId="3" borderId="2" applyAlignment="1" pivotButton="0" quotePrefix="0" xfId="0">
      <alignment horizontal="center" vertical="center"/>
    </xf>
    <xf numFmtId="0" fontId="6" fillId="3" borderId="2" applyAlignment="1" pivotButton="0" quotePrefix="0" xfId="0">
      <alignment horizontal="left" vertical="center"/>
    </xf>
    <xf numFmtId="0" fontId="0" fillId="3" borderId="2" pivotButton="0" quotePrefix="0" xfId="0"/>
    <xf numFmtId="0" fontId="0" fillId="0" borderId="2" pivotButton="0" quotePrefix="0" xfId="0"/>
    <xf numFmtId="0" fontId="3" fillId="2" borderId="2" applyAlignment="1" pivotButton="0" quotePrefix="0" xfId="0">
      <alignment horizontal="left" vertical="center"/>
    </xf>
    <xf numFmtId="165" fontId="3" fillId="2" borderId="2" applyAlignment="1" pivotButton="0" quotePrefix="0" xfId="0">
      <alignment horizontal="right" vertical="center"/>
    </xf>
    <xf numFmtId="0" fontId="3" fillId="2" borderId="2" applyAlignment="1" pivotButton="0" quotePrefix="0" xfId="0">
      <alignment horizontal="center" vertical="center"/>
    </xf>
    <xf numFmtId="3" fontId="3" fillId="2" borderId="2" applyAlignment="1" pivotButton="0" quotePrefix="0" xfId="0">
      <alignment horizontal="right" vertical="center"/>
    </xf>
    <xf numFmtId="3" fontId="3" fillId="0" borderId="2" applyAlignment="1" pivotButton="0" quotePrefix="0" xfId="0">
      <alignment horizontal="right" vertical="center"/>
    </xf>
    <xf numFmtId="0" fontId="2" fillId="2" borderId="2" applyAlignment="1" pivotButton="0" quotePrefix="0" xfId="0">
      <alignment horizontal="left" vertical="center"/>
    </xf>
    <xf numFmtId="0" fontId="6" fillId="5" borderId="2" applyAlignment="1" pivotButton="0" quotePrefix="0" xfId="0">
      <alignment horizontal="right" vertical="center"/>
    </xf>
    <xf numFmtId="0" fontId="0" fillId="5" borderId="2" pivotButton="0" quotePrefix="0" xfId="0"/>
    <xf numFmtId="3" fontId="6" fillId="5" borderId="2" applyAlignment="1" pivotButton="0" quotePrefix="0" xfId="0">
      <alignment horizontal="right" vertical="center"/>
    </xf>
    <xf numFmtId="0" fontId="10" fillId="0" borderId="2" applyAlignment="1" pivotButton="0" quotePrefix="0" xfId="0">
      <alignment horizontal="left" vertical="center"/>
    </xf>
    <xf numFmtId="0" fontId="6" fillId="2" borderId="2" applyAlignment="1" pivotButton="0" quotePrefix="0" xfId="0">
      <alignment horizontal="right" vertical="center"/>
    </xf>
    <xf numFmtId="0" fontId="0" fillId="2" borderId="2" pivotButton="0" quotePrefix="0" xfId="0"/>
    <xf numFmtId="166" fontId="6" fillId="2" borderId="2" applyAlignment="1" pivotButton="0" quotePrefix="0" xfId="0">
      <alignment horizontal="right" vertical="center"/>
    </xf>
    <xf numFmtId="0" fontId="6" fillId="3" borderId="2" applyAlignment="1" pivotButton="0" quotePrefix="0" xfId="0">
      <alignment horizontal="right" vertical="center"/>
    </xf>
    <xf numFmtId="3" fontId="7" fillId="3" borderId="2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top" wrapText="1"/>
    </xf>
    <xf numFmtId="0" fontId="11" fillId="0" borderId="0" pivotButton="0" quotePrefix="0" xfId="0"/>
    <xf numFmtId="0" fontId="2" fillId="0" borderId="0" pivotButton="0" quotePrefix="0" xfId="0"/>
    <xf numFmtId="0" fontId="3" fillId="0" borderId="2" pivotButton="0" quotePrefix="0" xfId="0"/>
    <xf numFmtId="165" fontId="3" fillId="0" borderId="2" pivotButton="0" quotePrefix="0" xfId="0"/>
    <xf numFmtId="3" fontId="3" fillId="0" borderId="2" pivotButton="0" quotePrefix="0" xfId="0"/>
    <xf numFmtId="3" fontId="3" fillId="2" borderId="2" pivotButton="0" quotePrefix="0" xfId="0"/>
    <xf numFmtId="167" fontId="3" fillId="0" borderId="2" pivotButton="0" quotePrefix="0" xfId="0"/>
    <xf numFmtId="0" fontId="6" fillId="5" borderId="2" pivotButton="0" quotePrefix="0" xfId="0"/>
    <xf numFmtId="3" fontId="6" fillId="5" borderId="2" pivotButton="0" quotePrefix="0" xfId="0"/>
    <xf numFmtId="3" fontId="0" fillId="5" borderId="2" pivotButton="0" quotePrefix="0" xfId="0"/>
    <xf numFmtId="167" fontId="6" fillId="5" borderId="2" pivotButton="0" quotePrefix="0" xfId="0"/>
    <xf numFmtId="0" fontId="12" fillId="0" borderId="0" pivotButton="0" quotePrefix="0" xfId="0"/>
    <xf numFmtId="0" fontId="6" fillId="0" borderId="0" pivotButton="0" quotePrefix="0" xfId="0"/>
    <xf numFmtId="0" fontId="3" fillId="2" borderId="2" pivotButton="0" quotePrefix="0" xfId="0"/>
    <xf numFmtId="9" fontId="3" fillId="2" borderId="2" pivotButton="0" quotePrefix="0" xfId="0"/>
    <xf numFmtId="0" fontId="12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6" fillId="0" borderId="0" applyAlignment="1" pivotButton="0" quotePrefix="0" xfId="0">
      <alignment horizontal="left" vertical="center" shrinkToFit="1"/>
    </xf>
    <xf numFmtId="0" fontId="0" fillId="0" borderId="9" pivotButton="0" quotePrefix="0" xfId="0"/>
    <xf numFmtId="0" fontId="0" fillId="0" borderId="10" pivotButton="0" quotePrefix="0" xfId="0"/>
    <xf numFmtId="0" fontId="3" fillId="2" borderId="2" applyAlignment="1" pivotButton="0" quotePrefix="0" xfId="0">
      <alignment horizontal="right" vertical="center"/>
    </xf>
    <xf numFmtId="0" fontId="0" fillId="0" borderId="5" pivotButton="0" quotePrefix="0" xfId="0"/>
    <xf numFmtId="0" fontId="0" fillId="0" borderId="6" pivotButton="0" quotePrefix="0" xfId="0"/>
    <xf numFmtId="0" fontId="5" fillId="0" borderId="0" pivotButton="0" quotePrefix="0" xfId="0"/>
    <xf numFmtId="0" fontId="3" fillId="0" borderId="0" pivotButton="0" quotePrefix="0" xfId="0"/>
    <xf numFmtId="0" fontId="13" fillId="0" borderId="11" applyAlignment="1" pivotButton="0" quotePrefix="0" xfId="0">
      <alignment horizontal="center" vertical="center"/>
    </xf>
    <xf numFmtId="0" fontId="0" fillId="0" borderId="11" pivotButton="0" quotePrefix="0" xfId="0"/>
    <xf numFmtId="0" fontId="2" fillId="0" borderId="11" applyAlignment="1" pivotButton="0" quotePrefix="0" xfId="0">
      <alignment horizontal="right" vertical="center"/>
    </xf>
    <xf numFmtId="0" fontId="3" fillId="2" borderId="11" applyAlignment="1" pivotButton="0" quotePrefix="0" xfId="0">
      <alignment horizontal="left" vertical="center"/>
    </xf>
    <xf numFmtId="0" fontId="4" fillId="2" borderId="11" applyAlignment="1" pivotButton="0" quotePrefix="0" xfId="0">
      <alignment horizontal="left" vertical="center"/>
    </xf>
    <xf numFmtId="0" fontId="5" fillId="0" borderId="11" applyAlignment="1" pivotButton="0" quotePrefix="0" xfId="0">
      <alignment horizontal="left" vertical="center"/>
    </xf>
    <xf numFmtId="0" fontId="2" fillId="0" borderId="11" applyAlignment="1" pivotButton="0" quotePrefix="0" xfId="0">
      <alignment horizontal="left" vertical="center"/>
    </xf>
    <xf numFmtId="0" fontId="6" fillId="0" borderId="11" applyAlignment="1" pivotButton="0" quotePrefix="0" xfId="0">
      <alignment horizontal="left" vertical="center" shrinkToFit="1"/>
    </xf>
    <xf numFmtId="0" fontId="6" fillId="0" borderId="11" applyAlignment="1" pivotButton="0" quotePrefix="0" xfId="0">
      <alignment horizontal="left" vertical="center"/>
    </xf>
    <xf numFmtId="0" fontId="3" fillId="0" borderId="11" applyAlignment="1" pivotButton="0" quotePrefix="0" xfId="0">
      <alignment horizontal="left" vertical="center"/>
    </xf>
    <xf numFmtId="0" fontId="7" fillId="6" borderId="12" applyAlignment="1" pivotButton="0" quotePrefix="0" xfId="0">
      <alignment horizontal="center" vertical="center"/>
    </xf>
    <xf numFmtId="0" fontId="0" fillId="0" borderId="13" pivotButton="0" quotePrefix="0" xfId="0"/>
    <xf numFmtId="164" fontId="8" fillId="0" borderId="12" applyAlignment="1" pivotButton="0" quotePrefix="0" xfId="0">
      <alignment horizontal="center" vertical="center"/>
    </xf>
    <xf numFmtId="0" fontId="0" fillId="0" borderId="14" pivotButton="0" quotePrefix="0" xfId="0"/>
    <xf numFmtId="0" fontId="9" fillId="7" borderId="15" applyAlignment="1" pivotButton="0" quotePrefix="0" xfId="0">
      <alignment horizontal="center" vertical="center"/>
    </xf>
    <xf numFmtId="0" fontId="6" fillId="6" borderId="15" applyAlignment="1" pivotButton="0" quotePrefix="0" xfId="0">
      <alignment horizontal="center" vertical="center"/>
    </xf>
    <xf numFmtId="0" fontId="6" fillId="6" borderId="15" applyAlignment="1" pivotButton="0" quotePrefix="0" xfId="0">
      <alignment horizontal="left" vertical="center"/>
    </xf>
    <xf numFmtId="0" fontId="0" fillId="6" borderId="15" pivotButton="0" quotePrefix="0" xfId="0"/>
    <xf numFmtId="0" fontId="0" fillId="0" borderId="15" pivotButton="0" quotePrefix="0" xfId="0"/>
    <xf numFmtId="0" fontId="3" fillId="2" borderId="15" applyAlignment="1" pivotButton="0" quotePrefix="0" xfId="0">
      <alignment horizontal="left" vertical="center"/>
    </xf>
    <xf numFmtId="0" fontId="3" fillId="2" borderId="15" applyAlignment="1" pivotButton="0" quotePrefix="0" xfId="0">
      <alignment horizontal="right" vertical="center"/>
    </xf>
    <xf numFmtId="0" fontId="3" fillId="2" borderId="15" applyAlignment="1" pivotButton="0" quotePrefix="0" xfId="0">
      <alignment horizontal="center" vertical="center"/>
    </xf>
    <xf numFmtId="3" fontId="3" fillId="2" borderId="15" applyAlignment="1" pivotButton="0" quotePrefix="0" xfId="0">
      <alignment horizontal="right" vertical="center"/>
    </xf>
    <xf numFmtId="3" fontId="3" fillId="0" borderId="15" applyAlignment="1" pivotButton="0" quotePrefix="0" xfId="0">
      <alignment horizontal="right" vertical="center"/>
    </xf>
    <xf numFmtId="0" fontId="2" fillId="2" borderId="15" applyAlignment="1" pivotButton="0" quotePrefix="0" xfId="0">
      <alignment horizontal="left" vertical="center"/>
    </xf>
    <xf numFmtId="0" fontId="6" fillId="8" borderId="15" applyAlignment="1" pivotButton="0" quotePrefix="0" xfId="0">
      <alignment horizontal="right" vertical="center"/>
    </xf>
    <xf numFmtId="0" fontId="0" fillId="8" borderId="15" pivotButton="0" quotePrefix="0" xfId="0"/>
    <xf numFmtId="3" fontId="6" fillId="8" borderId="15" applyAlignment="1" pivotButton="0" quotePrefix="0" xfId="0">
      <alignment horizontal="right" vertical="center"/>
    </xf>
    <xf numFmtId="0" fontId="0" fillId="0" borderId="16" pivotButton="0" quotePrefix="0" xfId="0"/>
    <xf numFmtId="0" fontId="0" fillId="0" borderId="17" pivotButton="0" quotePrefix="0" xfId="0"/>
    <xf numFmtId="0" fontId="10" fillId="0" borderId="15" applyAlignment="1" pivotButton="0" quotePrefix="0" xfId="0">
      <alignment horizontal="left" vertical="center"/>
    </xf>
    <xf numFmtId="0" fontId="6" fillId="2" borderId="15" applyAlignment="1" pivotButton="0" quotePrefix="0" xfId="0">
      <alignment horizontal="right" vertical="center"/>
    </xf>
    <xf numFmtId="166" fontId="6" fillId="2" borderId="15" applyAlignment="1" pivotButton="0" quotePrefix="0" xfId="0">
      <alignment horizontal="right" vertical="center"/>
    </xf>
    <xf numFmtId="0" fontId="6" fillId="6" borderId="15" applyAlignment="1" pivotButton="0" quotePrefix="0" xfId="0">
      <alignment horizontal="right" vertical="center"/>
    </xf>
    <xf numFmtId="3" fontId="7" fillId="6" borderId="15" applyAlignment="1" pivotButton="0" quotePrefix="0" xfId="0">
      <alignment horizontal="right" vertical="center"/>
    </xf>
    <xf numFmtId="0" fontId="2" fillId="2" borderId="11" applyAlignment="1" pivotButton="0" quotePrefix="0" xfId="0">
      <alignment horizontal="left" vertical="top" wrapText="1"/>
    </xf>
    <xf numFmtId="0" fontId="11" fillId="0" borderId="11" pivotButton="0" quotePrefix="0" xfId="0"/>
    <xf numFmtId="0" fontId="2" fillId="0" borderId="11" pivotButton="0" quotePrefix="0" xfId="0"/>
    <xf numFmtId="0" fontId="3" fillId="0" borderId="15" pivotButton="0" quotePrefix="0" xfId="0"/>
    <xf numFmtId="3" fontId="3" fillId="0" borderId="15" pivotButton="0" quotePrefix="0" xfId="0"/>
    <xf numFmtId="3" fontId="3" fillId="2" borderId="15" pivotButton="0" quotePrefix="0" xfId="0"/>
    <xf numFmtId="167" fontId="3" fillId="0" borderId="15" pivotButton="0" quotePrefix="0" xfId="0"/>
    <xf numFmtId="0" fontId="6" fillId="8" borderId="15" pivotButton="0" quotePrefix="0" xfId="0"/>
    <xf numFmtId="3" fontId="6" fillId="8" borderId="15" pivotButton="0" quotePrefix="0" xfId="0"/>
    <xf numFmtId="3" fontId="0" fillId="8" borderId="15" pivotButton="0" quotePrefix="0" xfId="0"/>
    <xf numFmtId="167" fontId="6" fillId="8" borderId="15" pivotButton="0" quotePrefix="0" xfId="0"/>
    <xf numFmtId="0" fontId="14" fillId="0" borderId="11" pivotButton="0" quotePrefix="0" xfId="0"/>
    <xf numFmtId="0" fontId="6" fillId="0" borderId="11" pivotButton="0" quotePrefix="0" xfId="0"/>
    <xf numFmtId="0" fontId="3" fillId="2" borderId="15" pivotButton="0" quotePrefix="0" xfId="0"/>
    <xf numFmtId="9" fontId="3" fillId="2" borderId="15" pivotButton="0" quotePrefix="0" xfId="0"/>
    <xf numFmtId="0" fontId="15" fillId="0" borderId="11" pivotButton="0" quotePrefix="0" xfId="0"/>
    <xf numFmtId="0" fontId="3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20" pivotButton="0" quotePrefix="0" xfId="0"/>
    <xf numFmtId="0" fontId="0" fillId="0" borderId="2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48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28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13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23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H48"/>
  <sheetViews>
    <sheetView workbookViewId="0">
      <selection activeCell="A1" sqref="A1"/>
    </sheetView>
  </sheetViews>
  <sheetFormatPr baseColWidth="8" defaultRowHeight="15"/>
  <cols>
    <col width="9.5" customWidth="1" min="1" max="1"/>
    <col width="40" customWidth="1" min="2" max="2"/>
    <col width="9" customWidth="1" min="3" max="3"/>
    <col width="6.5" customWidth="1" min="4" max="4"/>
    <col width="12" customWidth="1" min="5" max="5"/>
    <col width="14" customWidth="1" min="6" max="6"/>
    <col width="16" customWidth="1" min="7" max="7"/>
    <col hidden="1" width="5" customWidth="1" min="8" max="8"/>
  </cols>
  <sheetData>
    <row r="1" ht="34" customHeight="1">
      <c r="A1" s="60" t="inlineStr">
        <is>
          <t>御　見　積　書</t>
        </is>
      </c>
      <c r="H1" s="61" t="n"/>
    </row>
    <row r="2">
      <c r="A2" s="61" t="n"/>
      <c r="B2" s="61" t="n"/>
      <c r="C2" s="61" t="n"/>
      <c r="D2" s="61" t="n"/>
      <c r="E2" s="61" t="n"/>
      <c r="F2" s="62" t="inlineStr">
        <is>
          <t>見積番号</t>
        </is>
      </c>
      <c r="G2" s="63" t="inlineStr">
        <is>
          <t>No. 2026-001</t>
        </is>
      </c>
      <c r="H2" s="61" t="n"/>
    </row>
    <row r="3">
      <c r="A3" s="61" t="n"/>
      <c r="B3" s="61" t="n"/>
      <c r="C3" s="61" t="n"/>
      <c r="D3" s="61" t="n"/>
      <c r="E3" s="61" t="n"/>
      <c r="F3" s="62" t="inlineStr">
        <is>
          <t>発行日</t>
        </is>
      </c>
      <c r="G3" s="63" t="inlineStr">
        <is>
          <t>2026年7月6日</t>
        </is>
      </c>
      <c r="H3" s="61" t="n"/>
    </row>
    <row r="4">
      <c r="A4" s="61" t="n"/>
      <c r="B4" s="61" t="n"/>
      <c r="C4" s="61" t="n"/>
      <c r="D4" s="61" t="n"/>
      <c r="E4" s="61" t="n"/>
      <c r="F4" s="61" t="n"/>
      <c r="G4" s="61" t="n"/>
      <c r="H4" s="61" t="n"/>
    </row>
    <row r="5">
      <c r="A5" s="64" t="inlineStr">
        <is>
          <t>株式会社 ○○工務店　御中</t>
        </is>
      </c>
      <c r="D5" s="61" t="n"/>
      <c r="E5" s="65">
        <f>設定!B3</f>
        <v/>
      </c>
      <c r="F5" s="61" t="n"/>
      <c r="G5" s="61" t="n"/>
      <c r="H5" s="61" t="n"/>
    </row>
    <row r="6">
      <c r="A6" s="61" t="n"/>
      <c r="B6" s="61" t="n"/>
      <c r="C6" s="61" t="n"/>
      <c r="D6" s="61" t="n"/>
      <c r="E6" s="66">
        <f>設定!B4</f>
        <v/>
      </c>
      <c r="F6" s="61" t="n"/>
      <c r="G6" s="61" t="n"/>
      <c r="H6" s="61" t="n"/>
    </row>
    <row r="7">
      <c r="A7" s="61" t="n"/>
      <c r="B7" s="61" t="n"/>
      <c r="C7" s="61" t="n"/>
      <c r="D7" s="61" t="n"/>
      <c r="E7" s="66">
        <f>設定!B5</f>
        <v/>
      </c>
      <c r="F7" s="61" t="n"/>
      <c r="G7" s="61" t="n"/>
      <c r="H7" s="61" t="n"/>
    </row>
    <row r="8">
      <c r="A8" s="61" t="n"/>
      <c r="B8" s="61" t="n"/>
      <c r="C8" s="61" t="n"/>
      <c r="D8" s="61" t="n"/>
      <c r="E8" s="66">
        <f>"登録番号：" &amp; 設定!B6</f>
        <v/>
      </c>
      <c r="F8" s="61" t="n"/>
      <c r="G8" s="61" t="n"/>
      <c r="H8" s="61" t="n"/>
    </row>
    <row r="9">
      <c r="A9" s="67" t="inlineStr">
        <is>
          <t>件　名</t>
        </is>
      </c>
      <c r="B9" s="63" t="inlineStr">
        <is>
          <t>外壁塗装改修工事一式</t>
        </is>
      </c>
      <c r="E9" s="68" t="inlineStr">
        <is>
          <t>有効期限</t>
        </is>
      </c>
      <c r="F9" s="69">
        <f>"発行日より " &amp; 設定!B8 &amp; " 日間"</f>
        <v/>
      </c>
      <c r="G9" s="61" t="n"/>
      <c r="H9" s="61" t="n"/>
    </row>
    <row r="10">
      <c r="A10" s="67" t="inlineStr">
        <is>
          <t>工事場所</t>
        </is>
      </c>
      <c r="B10" s="63" t="inlineStr">
        <is>
          <t>東京都○○区○○ 1-2-3</t>
        </is>
      </c>
      <c r="E10" s="61" t="n"/>
      <c r="F10" s="61" t="n"/>
      <c r="G10" s="61" t="n"/>
      <c r="H10" s="61" t="n"/>
    </row>
    <row r="11">
      <c r="A11" s="67" t="inlineStr">
        <is>
          <t>工　期</t>
        </is>
      </c>
      <c r="B11" s="63" t="inlineStr">
        <is>
          <t>2026年8月上旬〜8月下旬（約3週間）</t>
        </is>
      </c>
      <c r="E11" s="61" t="n"/>
      <c r="F11" s="61" t="n"/>
      <c r="G11" s="61" t="n"/>
      <c r="H11" s="61" t="n"/>
    </row>
    <row r="12">
      <c r="A12" s="67" t="inlineStr">
        <is>
          <t>支払条件</t>
        </is>
      </c>
      <c r="B12" s="63" t="inlineStr">
        <is>
          <t>完工後翌月末 銀行振込</t>
        </is>
      </c>
      <c r="E12" s="61" t="n"/>
      <c r="F12" s="61" t="n"/>
      <c r="G12" s="61" t="n"/>
      <c r="H12" s="61" t="n"/>
    </row>
    <row r="13">
      <c r="A13" s="61" t="n"/>
      <c r="B13" s="61" t="n"/>
      <c r="C13" s="61" t="n"/>
      <c r="D13" s="61" t="n"/>
      <c r="E13" s="61" t="n"/>
      <c r="F13" s="61" t="n"/>
      <c r="G13" s="61" t="n"/>
      <c r="H13" s="61" t="n"/>
    </row>
    <row r="14">
      <c r="A14" s="70" t="inlineStr">
        <is>
          <t>御見積金額（税込）</t>
        </is>
      </c>
      <c r="B14" s="112" t="n"/>
      <c r="C14" s="72">
        <f>F44</f>
        <v/>
      </c>
      <c r="D14" s="113" t="n"/>
      <c r="E14" s="113" t="n"/>
      <c r="F14" s="112" t="n"/>
      <c r="G14" s="61" t="n"/>
      <c r="H14" s="61" t="n"/>
    </row>
    <row r="15">
      <c r="A15" s="66" t="inlineStr">
        <is>
          <t>下記の通りお見積り申し上げます。</t>
        </is>
      </c>
      <c r="B15" s="61" t="n"/>
      <c r="C15" s="61" t="n"/>
      <c r="D15" s="61" t="n"/>
      <c r="E15" s="61" t="n"/>
      <c r="F15" s="61" t="n"/>
      <c r="G15" s="61" t="n"/>
      <c r="H15" s="61" t="n"/>
    </row>
    <row r="16">
      <c r="A16" s="61" t="n"/>
      <c r="B16" s="61" t="n"/>
      <c r="C16" s="61" t="n"/>
      <c r="D16" s="61" t="n"/>
      <c r="E16" s="61" t="n"/>
      <c r="F16" s="61" t="n"/>
      <c r="G16" s="61" t="n"/>
      <c r="H16" s="61" t="n"/>
    </row>
    <row r="17" ht="20" customHeight="1">
      <c r="A17" s="74" t="inlineStr">
        <is>
          <t>No.</t>
        </is>
      </c>
      <c r="B17" s="74" t="inlineStr">
        <is>
          <t>名称・仕様</t>
        </is>
      </c>
      <c r="C17" s="74" t="inlineStr">
        <is>
          <t>数量</t>
        </is>
      </c>
      <c r="D17" s="74" t="inlineStr">
        <is>
          <t>単位</t>
        </is>
      </c>
      <c r="E17" s="74" t="inlineStr">
        <is>
          <t>単価（円）</t>
        </is>
      </c>
      <c r="F17" s="74" t="inlineStr">
        <is>
          <t>金額（円）</t>
        </is>
      </c>
      <c r="G17" s="74" t="inlineStr">
        <is>
          <t>備考</t>
        </is>
      </c>
      <c r="H17" s="61" t="n"/>
    </row>
    <row r="18">
      <c r="A18" s="75" t="inlineStr">
        <is>
          <t>1</t>
        </is>
      </c>
      <c r="B18" s="76" t="inlineStr">
        <is>
          <t>■ 仮設工事</t>
        </is>
      </c>
      <c r="C18" s="77" t="inlineStr"/>
      <c r="D18" s="77" t="inlineStr"/>
      <c r="E18" s="77" t="inlineStr"/>
      <c r="F18" s="77" t="inlineStr"/>
      <c r="G18" s="77" t="inlineStr"/>
      <c r="H18" s="61" t="n"/>
    </row>
    <row r="19">
      <c r="A19" s="78" t="inlineStr"/>
      <c r="B19" s="79" t="inlineStr">
        <is>
          <t>外部足場 掛払い（クサビ式）</t>
        </is>
      </c>
      <c r="C19" s="80" t="n">
        <v>280</v>
      </c>
      <c r="D19" s="81" t="inlineStr">
        <is>
          <t>㎡</t>
        </is>
      </c>
      <c r="E19" s="82" t="n">
        <v>900</v>
      </c>
      <c r="F19" s="83">
        <f>IF(OR(C19="",E19=""),"",ROUND(C19*E19,0))</f>
        <v/>
      </c>
      <c r="G19" s="84" t="inlineStr"/>
      <c r="H19" s="61" t="inlineStr">
        <is>
          <t>内</t>
        </is>
      </c>
    </row>
    <row r="20">
      <c r="A20" s="78" t="inlineStr"/>
      <c r="B20" s="79" t="inlineStr">
        <is>
          <t>飛散防止メッシュシート</t>
        </is>
      </c>
      <c r="C20" s="80" t="n">
        <v>280</v>
      </c>
      <c r="D20" s="81" t="inlineStr">
        <is>
          <t>㎡</t>
        </is>
      </c>
      <c r="E20" s="82" t="n">
        <v>200</v>
      </c>
      <c r="F20" s="83">
        <f>IF(OR(C20="",E20=""),"",ROUND(C20*E20,0))</f>
        <v/>
      </c>
      <c r="G20" s="84" t="inlineStr"/>
      <c r="H20" s="61" t="inlineStr">
        <is>
          <t>内</t>
        </is>
      </c>
    </row>
    <row r="21">
      <c r="A21" s="78" t="inlineStr"/>
      <c r="B21" s="85" t="inlineStr">
        <is>
          <t>仮設工事　計</t>
        </is>
      </c>
      <c r="C21" s="86" t="inlineStr"/>
      <c r="D21" s="86" t="inlineStr"/>
      <c r="E21" s="86" t="inlineStr"/>
      <c r="F21" s="87">
        <f>SUM(F19:F20)</f>
        <v/>
      </c>
      <c r="G21" s="86" t="inlineStr"/>
      <c r="H21" s="61" t="n"/>
    </row>
    <row r="22">
      <c r="A22" s="75" t="inlineStr">
        <is>
          <t>2</t>
        </is>
      </c>
      <c r="B22" s="76" t="inlineStr">
        <is>
          <t>■ 塗装工事</t>
        </is>
      </c>
      <c r="C22" s="77" t="inlineStr"/>
      <c r="D22" s="77" t="inlineStr"/>
      <c r="E22" s="77" t="inlineStr"/>
      <c r="F22" s="77" t="inlineStr"/>
      <c r="G22" s="77" t="inlineStr"/>
      <c r="H22" s="61" t="n"/>
    </row>
    <row r="23">
      <c r="A23" s="78" t="inlineStr"/>
      <c r="B23" s="79" t="inlineStr">
        <is>
          <t>外壁 下地処理（高圧洗浄・ケレン）</t>
        </is>
      </c>
      <c r="C23" s="80" t="n">
        <v>280</v>
      </c>
      <c r="D23" s="81" t="inlineStr">
        <is>
          <t>㎡</t>
        </is>
      </c>
      <c r="E23" s="82" t="n">
        <v>250</v>
      </c>
      <c r="F23" s="83">
        <f>IF(OR(C23="",E23=""),"",ROUND(C23*E23,0))</f>
        <v/>
      </c>
      <c r="G23" s="84" t="inlineStr"/>
      <c r="H23" s="61" t="inlineStr">
        <is>
          <t>内</t>
        </is>
      </c>
    </row>
    <row r="24">
      <c r="A24" s="78" t="inlineStr"/>
      <c r="B24" s="79" t="inlineStr">
        <is>
          <t>外壁 シリコン塗装（下塗り＋中・上塗り）</t>
        </is>
      </c>
      <c r="C24" s="80" t="n">
        <v>240</v>
      </c>
      <c r="D24" s="81" t="inlineStr">
        <is>
          <t>㎡</t>
        </is>
      </c>
      <c r="E24" s="82" t="n">
        <v>2800</v>
      </c>
      <c r="F24" s="83">
        <f>IF(OR(C24="",E24=""),"",ROUND(C24*E24,0))</f>
        <v/>
      </c>
      <c r="G24" s="84" t="inlineStr">
        <is>
          <t>日本ペイント同等品</t>
        </is>
      </c>
      <c r="H24" s="61" t="inlineStr">
        <is>
          <t>内</t>
        </is>
      </c>
    </row>
    <row r="25">
      <c r="A25" s="78" t="inlineStr"/>
      <c r="B25" s="79" t="inlineStr">
        <is>
          <t>軒天 塗装</t>
        </is>
      </c>
      <c r="C25" s="80" t="n">
        <v>45</v>
      </c>
      <c r="D25" s="81" t="inlineStr">
        <is>
          <t>㎡</t>
        </is>
      </c>
      <c r="E25" s="82" t="n">
        <v>1200</v>
      </c>
      <c r="F25" s="83">
        <f>IF(OR(C25="",E25=""),"",ROUND(C25*E25,0))</f>
        <v/>
      </c>
      <c r="G25" s="84" t="inlineStr"/>
      <c r="H25" s="61" t="inlineStr">
        <is>
          <t>内</t>
        </is>
      </c>
    </row>
    <row r="26">
      <c r="A26" s="78" t="inlineStr"/>
      <c r="B26" s="79" t="inlineStr">
        <is>
          <t>雨樋・破風等 付帯部塗装</t>
        </is>
      </c>
      <c r="C26" s="80" t="n">
        <v>1</v>
      </c>
      <c r="D26" s="81" t="inlineStr">
        <is>
          <t>式</t>
        </is>
      </c>
      <c r="E26" s="82" t="n">
        <v>45000</v>
      </c>
      <c r="F26" s="83">
        <f>IF(OR(C26="",E26=""),"",ROUND(C26*E26,0))</f>
        <v/>
      </c>
      <c r="G26" s="84" t="inlineStr"/>
      <c r="H26" s="61" t="inlineStr">
        <is>
          <t>内</t>
        </is>
      </c>
    </row>
    <row r="27">
      <c r="A27" s="78" t="inlineStr"/>
      <c r="B27" s="85" t="inlineStr">
        <is>
          <t>塗装工事　計</t>
        </is>
      </c>
      <c r="C27" s="86" t="inlineStr"/>
      <c r="D27" s="86" t="inlineStr"/>
      <c r="E27" s="86" t="inlineStr"/>
      <c r="F27" s="87">
        <f>SUM(F23:F26)</f>
        <v/>
      </c>
      <c r="G27" s="86" t="inlineStr"/>
      <c r="H27" s="61" t="n"/>
    </row>
    <row r="28">
      <c r="A28" s="75" t="inlineStr">
        <is>
          <t>3</t>
        </is>
      </c>
      <c r="B28" s="76" t="inlineStr">
        <is>
          <t>■ 諸雑工事</t>
        </is>
      </c>
      <c r="C28" s="77" t="inlineStr"/>
      <c r="D28" s="77" t="inlineStr"/>
      <c r="E28" s="77" t="inlineStr"/>
      <c r="F28" s="77" t="inlineStr"/>
      <c r="G28" s="77" t="inlineStr"/>
      <c r="H28" s="61" t="n"/>
    </row>
    <row r="29">
      <c r="A29" s="78" t="inlineStr"/>
      <c r="B29" s="79" t="inlineStr">
        <is>
          <t>発生材処分費</t>
        </is>
      </c>
      <c r="C29" s="80" t="n">
        <v>1</v>
      </c>
      <c r="D29" s="81" t="inlineStr">
        <is>
          <t>式</t>
        </is>
      </c>
      <c r="E29" s="82" t="n">
        <v>15000</v>
      </c>
      <c r="F29" s="83">
        <f>IF(OR(C29="",E29=""),"",ROUND(C29*E29,0))</f>
        <v/>
      </c>
      <c r="G29" s="84" t="inlineStr"/>
      <c r="H29" s="61" t="inlineStr">
        <is>
          <t>内</t>
        </is>
      </c>
    </row>
    <row r="30">
      <c r="A30" s="78" t="inlineStr"/>
      <c r="B30" s="85" t="inlineStr">
        <is>
          <t>諸雑工事　計</t>
        </is>
      </c>
      <c r="C30" s="86" t="inlineStr"/>
      <c r="D30" s="86" t="inlineStr"/>
      <c r="E30" s="86" t="inlineStr"/>
      <c r="F30" s="87">
        <f>SUM(F29:F29)</f>
        <v/>
      </c>
      <c r="G30" s="86" t="inlineStr"/>
      <c r="H30" s="61" t="n"/>
    </row>
    <row r="31">
      <c r="A31" s="78" t="inlineStr"/>
      <c r="B31" s="79" t="inlineStr"/>
      <c r="C31" s="80" t="inlineStr"/>
      <c r="D31" s="81" t="inlineStr"/>
      <c r="E31" s="82" t="inlineStr"/>
      <c r="F31" s="83">
        <f>IF(OR(C31="",E31=""),"",ROUND(C31*E31,0))</f>
        <v/>
      </c>
      <c r="G31" s="84" t="inlineStr"/>
      <c r="H31" s="61" t="inlineStr">
        <is>
          <t>内</t>
        </is>
      </c>
    </row>
    <row r="32">
      <c r="A32" s="78" t="inlineStr"/>
      <c r="B32" s="79" t="inlineStr"/>
      <c r="C32" s="80" t="inlineStr"/>
      <c r="D32" s="81" t="inlineStr"/>
      <c r="E32" s="82" t="inlineStr"/>
      <c r="F32" s="83">
        <f>IF(OR(C32="",E32=""),"",ROUND(C32*E32,0))</f>
        <v/>
      </c>
      <c r="G32" s="84" t="inlineStr"/>
      <c r="H32" s="61" t="inlineStr">
        <is>
          <t>内</t>
        </is>
      </c>
    </row>
    <row r="33">
      <c r="A33" s="78" t="inlineStr"/>
      <c r="B33" s="79" t="inlineStr"/>
      <c r="C33" s="80" t="inlineStr"/>
      <c r="D33" s="81" t="inlineStr"/>
      <c r="E33" s="82" t="inlineStr"/>
      <c r="F33" s="83">
        <f>IF(OR(C33="",E33=""),"",ROUND(C33*E33,0))</f>
        <v/>
      </c>
      <c r="G33" s="84" t="inlineStr"/>
      <c r="H33" s="61" t="inlineStr">
        <is>
          <t>内</t>
        </is>
      </c>
    </row>
    <row r="34">
      <c r="A34" s="78" t="inlineStr"/>
      <c r="B34" s="79" t="inlineStr"/>
      <c r="C34" s="80" t="inlineStr"/>
      <c r="D34" s="81" t="inlineStr"/>
      <c r="E34" s="82" t="inlineStr"/>
      <c r="F34" s="83">
        <f>IF(OR(C34="",E34=""),"",ROUND(C34*E34,0))</f>
        <v/>
      </c>
      <c r="G34" s="84" t="inlineStr"/>
      <c r="H34" s="61" t="inlineStr">
        <is>
          <t>内</t>
        </is>
      </c>
    </row>
    <row r="35">
      <c r="A35" s="78" t="inlineStr"/>
      <c r="B35" s="79" t="inlineStr"/>
      <c r="C35" s="80" t="inlineStr"/>
      <c r="D35" s="81" t="inlineStr"/>
      <c r="E35" s="82" t="inlineStr"/>
      <c r="F35" s="83">
        <f>IF(OR(C35="",E35=""),"",ROUND(C35*E35,0))</f>
        <v/>
      </c>
      <c r="G35" s="84" t="inlineStr"/>
      <c r="H35" s="61" t="inlineStr">
        <is>
          <t>内</t>
        </is>
      </c>
    </row>
    <row r="36">
      <c r="A36" s="78" t="inlineStr"/>
      <c r="B36" s="79" t="inlineStr"/>
      <c r="C36" s="80" t="inlineStr"/>
      <c r="D36" s="81" t="inlineStr"/>
      <c r="E36" s="82" t="inlineStr"/>
      <c r="F36" s="83">
        <f>IF(OR(C36="",E36=""),"",ROUND(C36*E36,0))</f>
        <v/>
      </c>
      <c r="G36" s="84" t="inlineStr"/>
      <c r="H36" s="61" t="inlineStr">
        <is>
          <t>内</t>
        </is>
      </c>
    </row>
    <row r="37">
      <c r="A37" s="78" t="inlineStr"/>
      <c r="B37" s="79" t="inlineStr"/>
      <c r="C37" s="80" t="inlineStr"/>
      <c r="D37" s="81" t="inlineStr"/>
      <c r="E37" s="82" t="inlineStr"/>
      <c r="F37" s="83">
        <f>IF(OR(C37="",E37=""),"",ROUND(C37*E37,0))</f>
        <v/>
      </c>
      <c r="G37" s="84" t="inlineStr"/>
      <c r="H37" s="61" t="inlineStr">
        <is>
          <t>内</t>
        </is>
      </c>
    </row>
    <row r="38">
      <c r="A38" s="78" t="inlineStr"/>
      <c r="B38" s="79" t="inlineStr"/>
      <c r="C38" s="80" t="inlineStr"/>
      <c r="D38" s="81" t="inlineStr"/>
      <c r="E38" s="82" t="inlineStr"/>
      <c r="F38" s="83">
        <f>IF(OR(C38="",E38=""),"",ROUND(C38*E38,0))</f>
        <v/>
      </c>
      <c r="G38" s="84" t="inlineStr"/>
      <c r="H38" s="61" t="inlineStr">
        <is>
          <t>内</t>
        </is>
      </c>
    </row>
    <row r="39">
      <c r="A39" s="85" t="inlineStr">
        <is>
          <t>小　計（税抜）</t>
        </is>
      </c>
      <c r="B39" s="114" t="n"/>
      <c r="C39" s="114" t="n"/>
      <c r="D39" s="114" t="n"/>
      <c r="E39" s="115" t="n"/>
      <c r="F39" s="87">
        <f>SUMIFS(F18:F38,H18:H38,"内")</f>
        <v/>
      </c>
      <c r="G39" s="90" t="inlineStr"/>
      <c r="H39" s="61" t="n"/>
    </row>
    <row r="40">
      <c r="A40" s="85" t="inlineStr">
        <is>
          <t>諸経費（現場管理費・一般管理費）</t>
        </is>
      </c>
      <c r="B40" s="114" t="n"/>
      <c r="C40" s="114" t="n"/>
      <c r="D40" s="114" t="n"/>
      <c r="E40" s="115" t="n"/>
      <c r="F40" s="87">
        <f>ROUND(F39*設定!B7,0)</f>
        <v/>
      </c>
      <c r="G40" s="90">
        <f>TEXT(設定!B7,"0%")&amp;"で計上"</f>
        <v/>
      </c>
      <c r="H40" s="61" t="n"/>
    </row>
    <row r="41">
      <c r="A41" s="91" t="inlineStr">
        <is>
          <t>出精値引（マイナスで入力）</t>
        </is>
      </c>
      <c r="B41" s="114" t="n"/>
      <c r="C41" s="114" t="n"/>
      <c r="D41" s="114" t="n"/>
      <c r="E41" s="115" t="n"/>
      <c r="F41" s="92" t="n">
        <v>0</v>
      </c>
      <c r="G41" s="90" t="inlineStr"/>
      <c r="H41" s="61" t="n"/>
    </row>
    <row r="42">
      <c r="A42" s="85" t="inlineStr">
        <is>
          <t>税抜合計</t>
        </is>
      </c>
      <c r="B42" s="114" t="n"/>
      <c r="C42" s="114" t="n"/>
      <c r="D42" s="114" t="n"/>
      <c r="E42" s="115" t="n"/>
      <c r="F42" s="87">
        <f>F39+F40+F41</f>
        <v/>
      </c>
      <c r="G42" s="90" t="inlineStr"/>
      <c r="H42" s="61" t="n"/>
    </row>
    <row r="43">
      <c r="A43" s="85" t="inlineStr">
        <is>
          <t>消費税</t>
        </is>
      </c>
      <c r="B43" s="114" t="n"/>
      <c r="C43" s="114" t="n"/>
      <c r="D43" s="114" t="n"/>
      <c r="E43" s="115" t="n"/>
      <c r="F43" s="87">
        <f>ROUND(F42*設定!B9,0)</f>
        <v/>
      </c>
      <c r="G43" s="90">
        <f>TEXT(設定!B9,"0%")</f>
        <v/>
      </c>
      <c r="H43" s="61" t="n"/>
    </row>
    <row r="44">
      <c r="A44" s="93" t="inlineStr">
        <is>
          <t>御見積合計金額（税込）</t>
        </is>
      </c>
      <c r="B44" s="114" t="n"/>
      <c r="C44" s="114" t="n"/>
      <c r="D44" s="114" t="n"/>
      <c r="E44" s="115" t="n"/>
      <c r="F44" s="94">
        <f>F42+F43</f>
        <v/>
      </c>
      <c r="G44" s="90" t="inlineStr"/>
      <c r="H44" s="61" t="n"/>
    </row>
    <row r="45">
      <c r="A45" s="61" t="n"/>
      <c r="B45" s="61" t="n"/>
      <c r="C45" s="61" t="n"/>
      <c r="D45" s="61" t="n"/>
      <c r="E45" s="61" t="n"/>
      <c r="F45" s="61" t="n"/>
      <c r="G45" s="61" t="n"/>
      <c r="H45" s="61" t="n"/>
    </row>
    <row r="46">
      <c r="A46" s="68" t="inlineStr">
        <is>
          <t>備考</t>
        </is>
      </c>
      <c r="B46" s="61" t="n"/>
      <c r="C46" s="61" t="n"/>
      <c r="D46" s="61" t="n"/>
      <c r="E46" s="61" t="n"/>
      <c r="F46" s="61" t="n"/>
      <c r="G46" s="61" t="n"/>
      <c r="H46" s="61" t="n"/>
    </row>
    <row r="47">
      <c r="A47" s="95">
        <f>"お振込先：" &amp; 設定!B10 &amp; "　※本見積書の有効期限は発行日より " &amp; 設定!B8 &amp; " 日間です。"</f>
        <v/>
      </c>
      <c r="H47" s="61" t="n"/>
    </row>
    <row r="48">
      <c r="H48" s="61" t="n"/>
    </row>
    <row r="49" ht="26" customHeight="1"/>
  </sheetData>
  <mergeCells count="15">
    <mergeCell ref="B10:D10"/>
    <mergeCell ref="A39:E39"/>
    <mergeCell ref="B11:D11"/>
    <mergeCell ref="A1:G1"/>
    <mergeCell ref="A43:E43"/>
    <mergeCell ref="A5:C5"/>
    <mergeCell ref="A42:E42"/>
    <mergeCell ref="A41:E41"/>
    <mergeCell ref="A47:G48"/>
    <mergeCell ref="B9:D9"/>
    <mergeCell ref="A14:B14"/>
    <mergeCell ref="B12:D12"/>
    <mergeCell ref="A44:E44"/>
    <mergeCell ref="A40:E40"/>
    <mergeCell ref="C14:F14"/>
  </mergeCells>
  <pageMargins left="0.75" right="0.75" top="1" bottom="1" header="0.5" footer="0.5"/>
  <pageSetup orientation="portrait" paperSize="9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I27"/>
  <sheetViews>
    <sheetView workbookViewId="0">
      <selection activeCell="A1" sqref="A1"/>
    </sheetView>
  </sheetViews>
  <sheetFormatPr baseColWidth="8" defaultRowHeight="15"/>
  <cols>
    <col width="40" customWidth="1" min="1" max="1"/>
    <col width="9" customWidth="1" min="2" max="2"/>
    <col width="6.5" customWidth="1" min="3" max="3"/>
    <col width="12" customWidth="1" min="4" max="4"/>
    <col width="14" customWidth="1" min="5" max="5"/>
    <col width="12" customWidth="1" min="6" max="6"/>
    <col width="14" customWidth="1" min="7" max="7"/>
    <col width="14" customWidth="1" min="8" max="8"/>
    <col width="10" customWidth="1" min="9" max="9"/>
  </cols>
  <sheetData>
    <row r="1">
      <c r="A1" s="96" t="inlineStr">
        <is>
          <t>原価・粗利チェック（社内用：お客様には出さない）</t>
        </is>
      </c>
      <c r="B1" s="61" t="n"/>
      <c r="C1" s="61" t="n"/>
      <c r="D1" s="61" t="n"/>
      <c r="E1" s="61" t="n"/>
      <c r="F1" s="61" t="n"/>
      <c r="G1" s="61" t="n"/>
      <c r="H1" s="61" t="n"/>
      <c r="I1" s="61" t="n"/>
    </row>
    <row r="2">
      <c r="A2" s="97" t="inlineStr">
        <is>
          <t>見積書シートの明細が自動で並びます。原価単価（黄色セル）だけ入力してください。</t>
        </is>
      </c>
      <c r="B2" s="61" t="n"/>
      <c r="C2" s="61" t="n"/>
      <c r="D2" s="61" t="n"/>
      <c r="E2" s="61" t="n"/>
      <c r="F2" s="61" t="n"/>
      <c r="G2" s="61" t="n"/>
      <c r="H2" s="61" t="n"/>
      <c r="I2" s="61" t="n"/>
    </row>
    <row r="3">
      <c r="A3" s="61" t="n"/>
      <c r="B3" s="61" t="n"/>
      <c r="C3" s="61" t="n"/>
      <c r="D3" s="61" t="n"/>
      <c r="E3" s="61" t="n"/>
      <c r="F3" s="61" t="n"/>
      <c r="G3" s="61" t="n"/>
      <c r="H3" s="61" t="n"/>
      <c r="I3" s="61" t="n"/>
    </row>
    <row r="4">
      <c r="A4" s="74" t="inlineStr">
        <is>
          <t>名称・仕様</t>
        </is>
      </c>
      <c r="B4" s="74" t="inlineStr">
        <is>
          <t>数量</t>
        </is>
      </c>
      <c r="C4" s="74" t="inlineStr">
        <is>
          <t>単位</t>
        </is>
      </c>
      <c r="D4" s="74" t="inlineStr">
        <is>
          <t>見積単価</t>
        </is>
      </c>
      <c r="E4" s="74" t="inlineStr">
        <is>
          <t>見積金額</t>
        </is>
      </c>
      <c r="F4" s="74" t="inlineStr">
        <is>
          <t>原価単価</t>
        </is>
      </c>
      <c r="G4" s="74" t="inlineStr">
        <is>
          <t>原価金額</t>
        </is>
      </c>
      <c r="H4" s="74" t="inlineStr">
        <is>
          <t>粗利額</t>
        </is>
      </c>
      <c r="I4" s="74" t="inlineStr">
        <is>
          <t>粗利率</t>
        </is>
      </c>
    </row>
    <row r="5">
      <c r="A5" s="98">
        <f>IF(見積書!B18="","",見積書!B18)</f>
        <v/>
      </c>
      <c r="B5" s="98">
        <f>IF(見積書!C18="","",見積書!C18)</f>
        <v/>
      </c>
      <c r="C5" s="98">
        <f>IF(見積書!D18="","",見積書!D18)</f>
        <v/>
      </c>
      <c r="D5" s="99">
        <f>IF(見積書!E18="","",見積書!E18)</f>
        <v/>
      </c>
      <c r="E5" s="99">
        <f>IF(見積書!H18="内",IF(見積書!F18="","",見積書!F18),"")</f>
        <v/>
      </c>
      <c r="F5" s="100" t="n"/>
      <c r="G5" s="99">
        <f>IF(OR(B5="",F5=""),"",ROUND(B5*F5,0))</f>
        <v/>
      </c>
      <c r="H5" s="99">
        <f>IF(OR(E5="",G5=""),"",E5-G5)</f>
        <v/>
      </c>
      <c r="I5" s="101">
        <f>IF(OR(E5="",E5=0,H5=""),"",H5/E5)</f>
        <v/>
      </c>
    </row>
    <row r="6">
      <c r="A6" s="98">
        <f>IF(見積書!B19="","",見積書!B19)</f>
        <v/>
      </c>
      <c r="B6" s="98">
        <f>IF(見積書!C19="","",見積書!C19)</f>
        <v/>
      </c>
      <c r="C6" s="98">
        <f>IF(見積書!D19="","",見積書!D19)</f>
        <v/>
      </c>
      <c r="D6" s="99">
        <f>IF(見積書!E19="","",見積書!E19)</f>
        <v/>
      </c>
      <c r="E6" s="99">
        <f>IF(見積書!H19="内",IF(見積書!F19="","",見積書!F19),"")</f>
        <v/>
      </c>
      <c r="F6" s="100" t="n"/>
      <c r="G6" s="99">
        <f>IF(OR(B6="",F6=""),"",ROUND(B6*F6,0))</f>
        <v/>
      </c>
      <c r="H6" s="99">
        <f>IF(OR(E6="",G6=""),"",E6-G6)</f>
        <v/>
      </c>
      <c r="I6" s="101">
        <f>IF(OR(E6="",E6=0,H6=""),"",H6/E6)</f>
        <v/>
      </c>
    </row>
    <row r="7">
      <c r="A7" s="98">
        <f>IF(見積書!B20="","",見積書!B20)</f>
        <v/>
      </c>
      <c r="B7" s="98">
        <f>IF(見積書!C20="","",見積書!C20)</f>
        <v/>
      </c>
      <c r="C7" s="98">
        <f>IF(見積書!D20="","",見積書!D20)</f>
        <v/>
      </c>
      <c r="D7" s="99">
        <f>IF(見積書!E20="","",見積書!E20)</f>
        <v/>
      </c>
      <c r="E7" s="99">
        <f>IF(見積書!H20="内",IF(見積書!F20="","",見積書!F20),"")</f>
        <v/>
      </c>
      <c r="F7" s="100" t="n"/>
      <c r="G7" s="99">
        <f>IF(OR(B7="",F7=""),"",ROUND(B7*F7,0))</f>
        <v/>
      </c>
      <c r="H7" s="99">
        <f>IF(OR(E7="",G7=""),"",E7-G7)</f>
        <v/>
      </c>
      <c r="I7" s="101">
        <f>IF(OR(E7="",E7=0,H7=""),"",H7/E7)</f>
        <v/>
      </c>
    </row>
    <row r="8">
      <c r="A8" s="98">
        <f>IF(見積書!B21="","",見積書!B21)</f>
        <v/>
      </c>
      <c r="B8" s="98">
        <f>IF(見積書!C21="","",見積書!C21)</f>
        <v/>
      </c>
      <c r="C8" s="98">
        <f>IF(見積書!D21="","",見積書!D21)</f>
        <v/>
      </c>
      <c r="D8" s="99">
        <f>IF(見積書!E21="","",見積書!E21)</f>
        <v/>
      </c>
      <c r="E8" s="99">
        <f>IF(見積書!H21="内",IF(見積書!F21="","",見積書!F21),"")</f>
        <v/>
      </c>
      <c r="F8" s="100" t="n"/>
      <c r="G8" s="99">
        <f>IF(OR(B8="",F8=""),"",ROUND(B8*F8,0))</f>
        <v/>
      </c>
      <c r="H8" s="99">
        <f>IF(OR(E8="",G8=""),"",E8-G8)</f>
        <v/>
      </c>
      <c r="I8" s="101">
        <f>IF(OR(E8="",E8=0,H8=""),"",H8/E8)</f>
        <v/>
      </c>
    </row>
    <row r="9">
      <c r="A9" s="98">
        <f>IF(見積書!B22="","",見積書!B22)</f>
        <v/>
      </c>
      <c r="B9" s="98">
        <f>IF(見積書!C22="","",見積書!C22)</f>
        <v/>
      </c>
      <c r="C9" s="98">
        <f>IF(見積書!D22="","",見積書!D22)</f>
        <v/>
      </c>
      <c r="D9" s="99">
        <f>IF(見積書!E22="","",見積書!E22)</f>
        <v/>
      </c>
      <c r="E9" s="99">
        <f>IF(見積書!H22="内",IF(見積書!F22="","",見積書!F22),"")</f>
        <v/>
      </c>
      <c r="F9" s="100" t="n"/>
      <c r="G9" s="99">
        <f>IF(OR(B9="",F9=""),"",ROUND(B9*F9,0))</f>
        <v/>
      </c>
      <c r="H9" s="99">
        <f>IF(OR(E9="",G9=""),"",E9-G9)</f>
        <v/>
      </c>
      <c r="I9" s="101">
        <f>IF(OR(E9="",E9=0,H9=""),"",H9/E9)</f>
        <v/>
      </c>
    </row>
    <row r="10">
      <c r="A10" s="98">
        <f>IF(見積書!B23="","",見積書!B23)</f>
        <v/>
      </c>
      <c r="B10" s="98">
        <f>IF(見積書!C23="","",見積書!C23)</f>
        <v/>
      </c>
      <c r="C10" s="98">
        <f>IF(見積書!D23="","",見積書!D23)</f>
        <v/>
      </c>
      <c r="D10" s="99">
        <f>IF(見積書!E23="","",見積書!E23)</f>
        <v/>
      </c>
      <c r="E10" s="99">
        <f>IF(見積書!H23="内",IF(見積書!F23="","",見積書!F23),"")</f>
        <v/>
      </c>
      <c r="F10" s="100" t="n"/>
      <c r="G10" s="99">
        <f>IF(OR(B10="",F10=""),"",ROUND(B10*F10,0))</f>
        <v/>
      </c>
      <c r="H10" s="99">
        <f>IF(OR(E10="",G10=""),"",E10-G10)</f>
        <v/>
      </c>
      <c r="I10" s="101">
        <f>IF(OR(E10="",E10=0,H10=""),"",H10/E10)</f>
        <v/>
      </c>
    </row>
    <row r="11">
      <c r="A11" s="98">
        <f>IF(見積書!B24="","",見積書!B24)</f>
        <v/>
      </c>
      <c r="B11" s="98">
        <f>IF(見積書!C24="","",見積書!C24)</f>
        <v/>
      </c>
      <c r="C11" s="98">
        <f>IF(見積書!D24="","",見積書!D24)</f>
        <v/>
      </c>
      <c r="D11" s="99">
        <f>IF(見積書!E24="","",見積書!E24)</f>
        <v/>
      </c>
      <c r="E11" s="99">
        <f>IF(見積書!H24="内",IF(見積書!F24="","",見積書!F24),"")</f>
        <v/>
      </c>
      <c r="F11" s="100" t="n"/>
      <c r="G11" s="99">
        <f>IF(OR(B11="",F11=""),"",ROUND(B11*F11,0))</f>
        <v/>
      </c>
      <c r="H11" s="99">
        <f>IF(OR(E11="",G11=""),"",E11-G11)</f>
        <v/>
      </c>
      <c r="I11" s="101">
        <f>IF(OR(E11="",E11=0,H11=""),"",H11/E11)</f>
        <v/>
      </c>
    </row>
    <row r="12">
      <c r="A12" s="98">
        <f>IF(見積書!B25="","",見積書!B25)</f>
        <v/>
      </c>
      <c r="B12" s="98">
        <f>IF(見積書!C25="","",見積書!C25)</f>
        <v/>
      </c>
      <c r="C12" s="98">
        <f>IF(見積書!D25="","",見積書!D25)</f>
        <v/>
      </c>
      <c r="D12" s="99">
        <f>IF(見積書!E25="","",見積書!E25)</f>
        <v/>
      </c>
      <c r="E12" s="99">
        <f>IF(見積書!H25="内",IF(見積書!F25="","",見積書!F25),"")</f>
        <v/>
      </c>
      <c r="F12" s="100" t="n"/>
      <c r="G12" s="99">
        <f>IF(OR(B12="",F12=""),"",ROUND(B12*F12,0))</f>
        <v/>
      </c>
      <c r="H12" s="99">
        <f>IF(OR(E12="",G12=""),"",E12-G12)</f>
        <v/>
      </c>
      <c r="I12" s="101">
        <f>IF(OR(E12="",E12=0,H12=""),"",H12/E12)</f>
        <v/>
      </c>
    </row>
    <row r="13">
      <c r="A13" s="98">
        <f>IF(見積書!B26="","",見積書!B26)</f>
        <v/>
      </c>
      <c r="B13" s="98">
        <f>IF(見積書!C26="","",見積書!C26)</f>
        <v/>
      </c>
      <c r="C13" s="98">
        <f>IF(見積書!D26="","",見積書!D26)</f>
        <v/>
      </c>
      <c r="D13" s="99">
        <f>IF(見積書!E26="","",見積書!E26)</f>
        <v/>
      </c>
      <c r="E13" s="99">
        <f>IF(見積書!H26="内",IF(見積書!F26="","",見積書!F26),"")</f>
        <v/>
      </c>
      <c r="F13" s="100" t="n"/>
      <c r="G13" s="99">
        <f>IF(OR(B13="",F13=""),"",ROUND(B13*F13,0))</f>
        <v/>
      </c>
      <c r="H13" s="99">
        <f>IF(OR(E13="",G13=""),"",E13-G13)</f>
        <v/>
      </c>
      <c r="I13" s="101">
        <f>IF(OR(E13="",E13=0,H13=""),"",H13/E13)</f>
        <v/>
      </c>
    </row>
    <row r="14">
      <c r="A14" s="98">
        <f>IF(見積書!B27="","",見積書!B27)</f>
        <v/>
      </c>
      <c r="B14" s="98">
        <f>IF(見積書!C27="","",見積書!C27)</f>
        <v/>
      </c>
      <c r="C14" s="98">
        <f>IF(見積書!D27="","",見積書!D27)</f>
        <v/>
      </c>
      <c r="D14" s="99">
        <f>IF(見積書!E27="","",見積書!E27)</f>
        <v/>
      </c>
      <c r="E14" s="99">
        <f>IF(見積書!H27="内",IF(見積書!F27="","",見積書!F27),"")</f>
        <v/>
      </c>
      <c r="F14" s="100" t="n"/>
      <c r="G14" s="99">
        <f>IF(OR(B14="",F14=""),"",ROUND(B14*F14,0))</f>
        <v/>
      </c>
      <c r="H14" s="99">
        <f>IF(OR(E14="",G14=""),"",E14-G14)</f>
        <v/>
      </c>
      <c r="I14" s="101">
        <f>IF(OR(E14="",E14=0,H14=""),"",H14/E14)</f>
        <v/>
      </c>
    </row>
    <row r="15">
      <c r="A15" s="98">
        <f>IF(見積書!B28="","",見積書!B28)</f>
        <v/>
      </c>
      <c r="B15" s="98">
        <f>IF(見積書!C28="","",見積書!C28)</f>
        <v/>
      </c>
      <c r="C15" s="98">
        <f>IF(見積書!D28="","",見積書!D28)</f>
        <v/>
      </c>
      <c r="D15" s="99">
        <f>IF(見積書!E28="","",見積書!E28)</f>
        <v/>
      </c>
      <c r="E15" s="99">
        <f>IF(見積書!H28="内",IF(見積書!F28="","",見積書!F28),"")</f>
        <v/>
      </c>
      <c r="F15" s="100" t="n"/>
      <c r="G15" s="99">
        <f>IF(OR(B15="",F15=""),"",ROUND(B15*F15,0))</f>
        <v/>
      </c>
      <c r="H15" s="99">
        <f>IF(OR(E15="",G15=""),"",E15-G15)</f>
        <v/>
      </c>
      <c r="I15" s="101">
        <f>IF(OR(E15="",E15=0,H15=""),"",H15/E15)</f>
        <v/>
      </c>
    </row>
    <row r="16">
      <c r="A16" s="98">
        <f>IF(見積書!B29="","",見積書!B29)</f>
        <v/>
      </c>
      <c r="B16" s="98">
        <f>IF(見積書!C29="","",見積書!C29)</f>
        <v/>
      </c>
      <c r="C16" s="98">
        <f>IF(見積書!D29="","",見積書!D29)</f>
        <v/>
      </c>
      <c r="D16" s="99">
        <f>IF(見積書!E29="","",見積書!E29)</f>
        <v/>
      </c>
      <c r="E16" s="99">
        <f>IF(見積書!H29="内",IF(見積書!F29="","",見積書!F29),"")</f>
        <v/>
      </c>
      <c r="F16" s="100" t="n"/>
      <c r="G16" s="99">
        <f>IF(OR(B16="",F16=""),"",ROUND(B16*F16,0))</f>
        <v/>
      </c>
      <c r="H16" s="99">
        <f>IF(OR(E16="",G16=""),"",E16-G16)</f>
        <v/>
      </c>
      <c r="I16" s="101">
        <f>IF(OR(E16="",E16=0,H16=""),"",H16/E16)</f>
        <v/>
      </c>
    </row>
    <row r="17">
      <c r="A17" s="98">
        <f>IF(見積書!B30="","",見積書!B30)</f>
        <v/>
      </c>
      <c r="B17" s="98">
        <f>IF(見積書!C30="","",見積書!C30)</f>
        <v/>
      </c>
      <c r="C17" s="98">
        <f>IF(見積書!D30="","",見積書!D30)</f>
        <v/>
      </c>
      <c r="D17" s="99">
        <f>IF(見積書!E30="","",見積書!E30)</f>
        <v/>
      </c>
      <c r="E17" s="99">
        <f>IF(見積書!H30="内",IF(見積書!F30="","",見積書!F30),"")</f>
        <v/>
      </c>
      <c r="F17" s="100" t="n"/>
      <c r="G17" s="99">
        <f>IF(OR(B17="",F17=""),"",ROUND(B17*F17,0))</f>
        <v/>
      </c>
      <c r="H17" s="99">
        <f>IF(OR(E17="",G17=""),"",E17-G17)</f>
        <v/>
      </c>
      <c r="I17" s="101">
        <f>IF(OR(E17="",E17=0,H17=""),"",H17/E17)</f>
        <v/>
      </c>
    </row>
    <row r="18">
      <c r="A18" s="98">
        <f>IF(見積書!B31="","",見積書!B31)</f>
        <v/>
      </c>
      <c r="B18" s="98">
        <f>IF(見積書!C31="","",見積書!C31)</f>
        <v/>
      </c>
      <c r="C18" s="98">
        <f>IF(見積書!D31="","",見積書!D31)</f>
        <v/>
      </c>
      <c r="D18" s="99">
        <f>IF(見積書!E31="","",見積書!E31)</f>
        <v/>
      </c>
      <c r="E18" s="99">
        <f>IF(見積書!H31="内",IF(見積書!F31="","",見積書!F31),"")</f>
        <v/>
      </c>
      <c r="F18" s="100" t="n"/>
      <c r="G18" s="99">
        <f>IF(OR(B18="",F18=""),"",ROUND(B18*F18,0))</f>
        <v/>
      </c>
      <c r="H18" s="99">
        <f>IF(OR(E18="",G18=""),"",E18-G18)</f>
        <v/>
      </c>
      <c r="I18" s="101">
        <f>IF(OR(E18="",E18=0,H18=""),"",H18/E18)</f>
        <v/>
      </c>
    </row>
    <row r="19">
      <c r="A19" s="98">
        <f>IF(見積書!B32="","",見積書!B32)</f>
        <v/>
      </c>
      <c r="B19" s="98">
        <f>IF(見積書!C32="","",見積書!C32)</f>
        <v/>
      </c>
      <c r="C19" s="98">
        <f>IF(見積書!D32="","",見積書!D32)</f>
        <v/>
      </c>
      <c r="D19" s="99">
        <f>IF(見積書!E32="","",見積書!E32)</f>
        <v/>
      </c>
      <c r="E19" s="99">
        <f>IF(見積書!H32="内",IF(見積書!F32="","",見積書!F32),"")</f>
        <v/>
      </c>
      <c r="F19" s="100" t="n"/>
      <c r="G19" s="99">
        <f>IF(OR(B19="",F19=""),"",ROUND(B19*F19,0))</f>
        <v/>
      </c>
      <c r="H19" s="99">
        <f>IF(OR(E19="",G19=""),"",E19-G19)</f>
        <v/>
      </c>
      <c r="I19" s="101">
        <f>IF(OR(E19="",E19=0,H19=""),"",H19/E19)</f>
        <v/>
      </c>
    </row>
    <row r="20">
      <c r="A20" s="98">
        <f>IF(見積書!B33="","",見積書!B33)</f>
        <v/>
      </c>
      <c r="B20" s="98">
        <f>IF(見積書!C33="","",見積書!C33)</f>
        <v/>
      </c>
      <c r="C20" s="98">
        <f>IF(見積書!D33="","",見積書!D33)</f>
        <v/>
      </c>
      <c r="D20" s="99">
        <f>IF(見積書!E33="","",見積書!E33)</f>
        <v/>
      </c>
      <c r="E20" s="99">
        <f>IF(見積書!H33="内",IF(見積書!F33="","",見積書!F33),"")</f>
        <v/>
      </c>
      <c r="F20" s="100" t="n"/>
      <c r="G20" s="99">
        <f>IF(OR(B20="",F20=""),"",ROUND(B20*F20,0))</f>
        <v/>
      </c>
      <c r="H20" s="99">
        <f>IF(OR(E20="",G20=""),"",E20-G20)</f>
        <v/>
      </c>
      <c r="I20" s="101">
        <f>IF(OR(E20="",E20=0,H20=""),"",H20/E20)</f>
        <v/>
      </c>
    </row>
    <row r="21">
      <c r="A21" s="98">
        <f>IF(見積書!B34="","",見積書!B34)</f>
        <v/>
      </c>
      <c r="B21" s="98">
        <f>IF(見積書!C34="","",見積書!C34)</f>
        <v/>
      </c>
      <c r="C21" s="98">
        <f>IF(見積書!D34="","",見積書!D34)</f>
        <v/>
      </c>
      <c r="D21" s="99">
        <f>IF(見積書!E34="","",見積書!E34)</f>
        <v/>
      </c>
      <c r="E21" s="99">
        <f>IF(見積書!H34="内",IF(見積書!F34="","",見積書!F34),"")</f>
        <v/>
      </c>
      <c r="F21" s="100" t="n"/>
      <c r="G21" s="99">
        <f>IF(OR(B21="",F21=""),"",ROUND(B21*F21,0))</f>
        <v/>
      </c>
      <c r="H21" s="99">
        <f>IF(OR(E21="",G21=""),"",E21-G21)</f>
        <v/>
      </c>
      <c r="I21" s="101">
        <f>IF(OR(E21="",E21=0,H21=""),"",H21/E21)</f>
        <v/>
      </c>
    </row>
    <row r="22">
      <c r="A22" s="98">
        <f>IF(見積書!B35="","",見積書!B35)</f>
        <v/>
      </c>
      <c r="B22" s="98">
        <f>IF(見積書!C35="","",見積書!C35)</f>
        <v/>
      </c>
      <c r="C22" s="98">
        <f>IF(見積書!D35="","",見積書!D35)</f>
        <v/>
      </c>
      <c r="D22" s="99">
        <f>IF(見積書!E35="","",見積書!E35)</f>
        <v/>
      </c>
      <c r="E22" s="99">
        <f>IF(見積書!H35="内",IF(見積書!F35="","",見積書!F35),"")</f>
        <v/>
      </c>
      <c r="F22" s="100" t="n"/>
      <c r="G22" s="99">
        <f>IF(OR(B22="",F22=""),"",ROUND(B22*F22,0))</f>
        <v/>
      </c>
      <c r="H22" s="99">
        <f>IF(OR(E22="",G22=""),"",E22-G22)</f>
        <v/>
      </c>
      <c r="I22" s="101">
        <f>IF(OR(E22="",E22=0,H22=""),"",H22/E22)</f>
        <v/>
      </c>
    </row>
    <row r="23">
      <c r="A23" s="98">
        <f>IF(見積書!B36="","",見積書!B36)</f>
        <v/>
      </c>
      <c r="B23" s="98">
        <f>IF(見積書!C36="","",見積書!C36)</f>
        <v/>
      </c>
      <c r="C23" s="98">
        <f>IF(見積書!D36="","",見積書!D36)</f>
        <v/>
      </c>
      <c r="D23" s="99">
        <f>IF(見積書!E36="","",見積書!E36)</f>
        <v/>
      </c>
      <c r="E23" s="99">
        <f>IF(見積書!H36="内",IF(見積書!F36="","",見積書!F36),"")</f>
        <v/>
      </c>
      <c r="F23" s="100" t="n"/>
      <c r="G23" s="99">
        <f>IF(OR(B23="",F23=""),"",ROUND(B23*F23,0))</f>
        <v/>
      </c>
      <c r="H23" s="99">
        <f>IF(OR(E23="",G23=""),"",E23-G23)</f>
        <v/>
      </c>
      <c r="I23" s="101">
        <f>IF(OR(E23="",E23=0,H23=""),"",H23/E23)</f>
        <v/>
      </c>
    </row>
    <row r="24">
      <c r="A24" s="98">
        <f>IF(見積書!B37="","",見積書!B37)</f>
        <v/>
      </c>
      <c r="B24" s="98">
        <f>IF(見積書!C37="","",見積書!C37)</f>
        <v/>
      </c>
      <c r="C24" s="98">
        <f>IF(見積書!D37="","",見積書!D37)</f>
        <v/>
      </c>
      <c r="D24" s="99">
        <f>IF(見積書!E37="","",見積書!E37)</f>
        <v/>
      </c>
      <c r="E24" s="99">
        <f>IF(見積書!H37="内",IF(見積書!F37="","",見積書!F37),"")</f>
        <v/>
      </c>
      <c r="F24" s="100" t="n"/>
      <c r="G24" s="99">
        <f>IF(OR(B24="",F24=""),"",ROUND(B24*F24,0))</f>
        <v/>
      </c>
      <c r="H24" s="99">
        <f>IF(OR(E24="",G24=""),"",E24-G24)</f>
        <v/>
      </c>
      <c r="I24" s="101">
        <f>IF(OR(E24="",E24=0,H24=""),"",H24/E24)</f>
        <v/>
      </c>
    </row>
    <row r="25">
      <c r="A25" s="98">
        <f>IF(見積書!B38="","",見積書!B38)</f>
        <v/>
      </c>
      <c r="B25" s="98">
        <f>IF(見積書!C38="","",見積書!C38)</f>
        <v/>
      </c>
      <c r="C25" s="98">
        <f>IF(見積書!D38="","",見積書!D38)</f>
        <v/>
      </c>
      <c r="D25" s="99">
        <f>IF(見積書!E38="","",見積書!E38)</f>
        <v/>
      </c>
      <c r="E25" s="99">
        <f>IF(見積書!H38="内",IF(見積書!F38="","",見積書!F38),"")</f>
        <v/>
      </c>
      <c r="F25" s="100" t="n"/>
      <c r="G25" s="99">
        <f>IF(OR(B25="",F25=""),"",ROUND(B25*F25,0))</f>
        <v/>
      </c>
      <c r="H25" s="99">
        <f>IF(OR(E25="",G25=""),"",E25-G25)</f>
        <v/>
      </c>
      <c r="I25" s="101">
        <f>IF(OR(E25="",E25=0,H25=""),"",H25/E25)</f>
        <v/>
      </c>
    </row>
    <row r="26">
      <c r="A26" s="102" t="inlineStr">
        <is>
          <t>合計（明細ベース・税抜）</t>
        </is>
      </c>
      <c r="B26" s="86" t="n"/>
      <c r="C26" s="86" t="n"/>
      <c r="D26" s="86" t="n"/>
      <c r="E26" s="103">
        <f>SUM(E5:E25)</f>
        <v/>
      </c>
      <c r="F26" s="86" t="n"/>
      <c r="G26" s="104">
        <f>SUM(G5:G25)</f>
        <v/>
      </c>
      <c r="H26" s="103">
        <f>E26-G26</f>
        <v/>
      </c>
      <c r="I26" s="105">
        <f>IF(E26=0,"",H26/E26)</f>
        <v/>
      </c>
    </row>
    <row r="27">
      <c r="A27" s="102" t="inlineStr">
        <is>
          <t>諸経費込み（見積書の税抜合計ベース）</t>
        </is>
      </c>
      <c r="B27" s="86" t="n"/>
      <c r="C27" s="86" t="n"/>
      <c r="D27" s="86" t="n"/>
      <c r="E27" s="103">
        <f>見積書!F42</f>
        <v/>
      </c>
      <c r="F27" s="86" t="n"/>
      <c r="G27" s="104">
        <f>G26</f>
        <v/>
      </c>
      <c r="H27" s="103">
        <f>E27-G27</f>
        <v/>
      </c>
      <c r="I27" s="105">
        <f>IF(E27=0,"",H27/E27)</f>
        <v/>
      </c>
    </row>
  </sheetData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2" customWidth="1" min="1" max="1"/>
    <col width="46" customWidth="1" min="2" max="2"/>
  </cols>
  <sheetData>
    <row r="1">
      <c r="A1" s="106" t="inlineStr">
        <is>
          <t>設定（黄色いセルを自社の情報に書き換えてください）</t>
        </is>
      </c>
      <c r="B1" s="61" t="n"/>
    </row>
    <row r="2">
      <c r="A2" s="61" t="n"/>
      <c r="B2" s="61" t="n"/>
    </row>
    <row r="3">
      <c r="A3" s="107" t="inlineStr">
        <is>
          <t>自社名</t>
        </is>
      </c>
      <c r="B3" s="108" t="inlineStr">
        <is>
          <t>株式会社サンプル建装</t>
        </is>
      </c>
    </row>
    <row r="4">
      <c r="A4" s="107" t="inlineStr">
        <is>
          <t>住所</t>
        </is>
      </c>
      <c r="B4" s="108" t="inlineStr">
        <is>
          <t>〒000-0000 東京都○○区○○ 1-2-3</t>
        </is>
      </c>
    </row>
    <row r="5">
      <c r="A5" s="107" t="inlineStr">
        <is>
          <t>TEL / FAX</t>
        </is>
      </c>
      <c r="B5" s="108" t="inlineStr">
        <is>
          <t>TEL 03-0000-0000 ／ FAX 03-0000-0001</t>
        </is>
      </c>
    </row>
    <row r="6">
      <c r="A6" s="107" t="inlineStr">
        <is>
          <t>インボイス登録番号</t>
        </is>
      </c>
      <c r="B6" s="108" t="inlineStr">
        <is>
          <t>T0000000000000</t>
        </is>
      </c>
    </row>
    <row r="7">
      <c r="A7" s="107" t="inlineStr">
        <is>
          <t>諸経費率</t>
        </is>
      </c>
      <c r="B7" s="109" t="n">
        <v>0.1</v>
      </c>
    </row>
    <row r="8">
      <c r="A8" s="107" t="inlineStr">
        <is>
          <t>見積有効期限（日）</t>
        </is>
      </c>
      <c r="B8" s="108" t="n">
        <v>30</v>
      </c>
    </row>
    <row r="9">
      <c r="A9" s="107" t="inlineStr">
        <is>
          <t>消費税率</t>
        </is>
      </c>
      <c r="B9" s="109" t="n">
        <v>0.1</v>
      </c>
    </row>
    <row r="10">
      <c r="A10" s="107" t="inlineStr">
        <is>
          <t>振込先</t>
        </is>
      </c>
      <c r="B10" s="108" t="inlineStr">
        <is>
          <t>○○銀行 ○○支店 普通 0000000 カ）サンプルケンソウ</t>
        </is>
      </c>
    </row>
    <row r="11">
      <c r="A11" s="61" t="n"/>
      <c r="B11" s="61" t="n"/>
    </row>
    <row r="12">
      <c r="A12" s="97" t="inlineStr">
        <is>
          <t>※ 諸経費率を変えると見積書の諸経費が自動で再計算されます。</t>
        </is>
      </c>
      <c r="B12" s="61" t="n"/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9A3F5"/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106" t="inlineStr">
        <is>
          <t>建設業向け 見積書テンプレート（無料・登録不要）</t>
        </is>
      </c>
    </row>
    <row r="2">
      <c r="A2" s="97" t="inlineStr"/>
    </row>
    <row r="3">
      <c r="A3" s="110" t="inlineStr">
        <is>
          <t>【使い方 3ステップ】</t>
        </is>
      </c>
    </row>
    <row r="4">
      <c r="A4" s="111" t="inlineStr">
        <is>
          <t>1.「設定」シートの黄色いセルに自社情報を入れる（社名・住所・インボイス登録番号・諸経費率など）</t>
        </is>
      </c>
    </row>
    <row r="5">
      <c r="A5" s="111" t="inlineStr">
        <is>
          <t>2.「見積書」シートの黄色いセルに宛名・件名・明細（名称／数量／単価）を入れる</t>
        </is>
      </c>
    </row>
    <row r="6">
      <c r="A6" s="111" t="inlineStr">
        <is>
          <t xml:space="preserve">　→ 金額・項目計・諸経費・消費税・合計はすべて自動計算されます</t>
        </is>
      </c>
    </row>
    <row r="7">
      <c r="A7" s="111" t="inlineStr">
        <is>
          <t>3. 印刷またはPDF保存して提出（印刷範囲は設定済み。A4縦に収まります）</t>
        </is>
      </c>
    </row>
    <row r="8">
      <c r="A8" s="97" t="inlineStr"/>
    </row>
    <row r="9">
      <c r="A9" s="110" t="inlineStr">
        <is>
          <t>【ポイント】</t>
        </is>
      </c>
    </row>
    <row r="10">
      <c r="A10" s="111" t="inlineStr">
        <is>
          <t>・明細は「■工事項目 → 内訳 → 項目計」の階層式です</t>
        </is>
      </c>
    </row>
    <row r="11">
      <c r="A11" s="111" t="inlineStr">
        <is>
          <t>・行が足りないときは、まず31〜38行目の予備明細行を使ってください（計算式入り。名称・数量・単価を入れるだけで金額が自動計算されます）</t>
        </is>
      </c>
    </row>
    <row r="12">
      <c r="A12" s="111" t="inlineStr">
        <is>
          <t>・それでも足りないときは、既存の明細行を行番号ごと右クリック→「コピー」→もう一度右クリック→「コピーしたセルの挿入」で増やしてください（金額の計算式ごと複製されます）</t>
        </is>
      </c>
    </row>
    <row r="13">
      <c r="A13" s="111" t="inlineStr">
        <is>
          <t xml:space="preserve">　※「挿入」で空行を足すと計算式が入りません。必ず「コピーしたセルの挿入」を使ってください</t>
        </is>
      </c>
    </row>
    <row r="14">
      <c r="A14" s="111" t="inlineStr">
        <is>
          <t>・明細行を増やしたら、「原価・粗利（社内用）」シートでも同じ位置で「コピーしたセルの挿入」をすると、新しい行に自動で対応します</t>
        </is>
      </c>
    </row>
    <row r="15">
      <c r="A15" s="111" t="inlineStr">
        <is>
          <t>・「原価・粗利（社内用）」シートに原価単価を入れると、粗利額・粗利率がその場でわかります（お客様に出さない・印刷しないようご注意ください）</t>
        </is>
      </c>
    </row>
    <row r="16">
      <c r="A16" s="97" t="inlineStr">
        <is>
          <t>・出精値引はマイナスの金額で入力します（例：-15000）</t>
        </is>
      </c>
    </row>
    <row r="17">
      <c r="A17" s="110" t="inlineStr">
        <is>
          <t>・数式が入っているセル（金額・計・合計）は上書きしないでください</t>
        </is>
      </c>
    </row>
    <row r="18">
      <c r="A18" s="111" t="inlineStr"/>
    </row>
    <row r="19">
      <c r="A19" s="111" t="inlineStr">
        <is>
          <t>【注意】</t>
        </is>
      </c>
    </row>
    <row r="20">
      <c r="A20" s="97" t="inlineStr">
        <is>
          <t>・明細の数量・単価はサンプル（外壁塗装の例）です。自社の実態に合わせて修正してください</t>
        </is>
      </c>
    </row>
    <row r="21">
      <c r="A21" s="97" t="inlineStr">
        <is>
          <t>・マクロは使用していません（関数のみ）</t>
        </is>
      </c>
    </row>
    <row r="22">
      <c r="A22" s="97" t="inlineStr"/>
    </row>
    <row r="23">
      <c r="A23" t="inlineStr">
        <is>
          <t>【免責事項】</t>
        </is>
      </c>
    </row>
    <row r="24">
      <c r="A24" t="inlineStr">
        <is>
          <t>本フォーマットは、ユーザー様の自己責任においてご利用ください。内容の正確性について当社は保証するものではございません。</t>
        </is>
      </c>
    </row>
    <row r="25">
      <c r="A25" t="inlineStr">
        <is>
          <t>万一、本フォーマットの使用により損害やトラブルが発生した場合も、当社は一切の責任を負いかねます。</t>
        </is>
      </c>
    </row>
    <row r="26">
      <c r="A26" t="inlineStr"/>
    </row>
    <row r="27">
      <c r="A27" t="inlineStr">
        <is>
          <t>提供：コンクルーBase（建設業向けAI業務管理クラウド「コンクルーAI」）</t>
        </is>
      </c>
    </row>
    <row r="28">
      <c r="A28" t="inlineStr">
        <is>
          <t>https://www.concrew.co.jp/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2026-07-05T23:54:14Z</dcterms:created>
  <dcterms:modified xmlns:dcterms="http://purl.org/dc/terms/" xmlns:xsi="http://www.w3.org/2001/XMLSchema-instance" xsi:type="dcterms:W3CDTF">2026-07-09T22:53:43Z</dcterms:modified>
</cp:coreProperties>
</file>